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75" windowWidth="20040" windowHeight="8175" tabRatio="963"/>
  </bookViews>
  <sheets>
    <sheet name="Instrukcja obsługi" sheetId="21" r:id="rId1"/>
    <sheet name="LISTA KJM" sheetId="20" r:id="rId2"/>
    <sheet name="LISTA MJM" sheetId="1" r:id="rId3"/>
    <sheet name="KJ 6x3min" sheetId="2" state="hidden" r:id="rId4"/>
    <sheet name="MJ 6x3min" sheetId="3" state="hidden" r:id="rId5"/>
    <sheet name="KJM 6000 m" sheetId="4" r:id="rId6"/>
    <sheet name="MJM 6000 m" sheetId="5" r:id="rId7"/>
    <sheet name="KJM doc 7 min" sheetId="17" r:id="rId8"/>
    <sheet name="MJM doc 7 min" sheetId="16" r:id="rId9"/>
    <sheet name="KJ siła max" sheetId="11" state="hidden" r:id="rId10"/>
    <sheet name="MJ siła max" sheetId="10" state="hidden" r:id="rId11"/>
    <sheet name="KJM 100 m" sheetId="15" r:id="rId12"/>
    <sheet name="MJM 100 m" sheetId="14" r:id="rId13"/>
    <sheet name="KJM 500 m" sheetId="13" r:id="rId14"/>
    <sheet name="MJM 500 m" sheetId="12" r:id="rId15"/>
    <sheet name="KJM bieg 3000m" sheetId="19" r:id="rId16"/>
    <sheet name="MJM bieg 3000m" sheetId="9" r:id="rId17"/>
    <sheet name="zbiorcza KJM" sheetId="8" r:id="rId18"/>
    <sheet name="zbiorcza MJM" sheetId="6" r:id="rId19"/>
    <sheet name="Tab. pkt. MJ" sheetId="7" state="hidden" r:id="rId20"/>
    <sheet name="Tab. pkt. KJ" sheetId="18" state="hidden" r:id="rId21"/>
  </sheets>
  <definedNames>
    <definedName name="_xlnm._FilterDatabase" localSheetId="2" hidden="1">'LISTA MJM'!$B$2:$D$2</definedName>
    <definedName name="_xlnm.Print_Area" localSheetId="0">'Instrukcja obsługi'!$A$1:$P$15</definedName>
    <definedName name="_xlnm.Print_Area" localSheetId="17">'zbiorcza KJM'!$A$1:$AQ$42</definedName>
    <definedName name="_xlnm.Print_Area" localSheetId="18">'zbiorcza MJM'!$A$1:$AQ$42</definedName>
  </definedNames>
  <calcPr calcId="125725"/>
</workbook>
</file>

<file path=xl/calcChain.xml><?xml version="1.0" encoding="utf-8"?>
<calcChain xmlns="http://schemas.openxmlformats.org/spreadsheetml/2006/main">
  <c r="AQ6" i="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4"/>
  <c r="V5"/>
  <c r="W5" s="1"/>
  <c r="V6"/>
  <c r="W6" s="1"/>
  <c r="V7"/>
  <c r="V8"/>
  <c r="V9"/>
  <c r="W9" s="1"/>
  <c r="V10"/>
  <c r="W10" s="1"/>
  <c r="V11"/>
  <c r="V12"/>
  <c r="V13"/>
  <c r="V14"/>
  <c r="V15"/>
  <c r="V16"/>
  <c r="V17"/>
  <c r="V18"/>
  <c r="V19"/>
  <c r="V20"/>
  <c r="V21"/>
  <c r="W21" s="1"/>
  <c r="V22"/>
  <c r="W22" s="1"/>
  <c r="V23"/>
  <c r="V24"/>
  <c r="V25"/>
  <c r="W25" s="1"/>
  <c r="V26"/>
  <c r="V27"/>
  <c r="V28"/>
  <c r="V29"/>
  <c r="V30"/>
  <c r="W30" s="1"/>
  <c r="V31"/>
  <c r="V32"/>
  <c r="V33"/>
  <c r="W33" s="1"/>
  <c r="V34"/>
  <c r="W34" s="1"/>
  <c r="V35"/>
  <c r="V36"/>
  <c r="V37"/>
  <c r="W37" s="1"/>
  <c r="V38"/>
  <c r="V39"/>
  <c r="V40"/>
  <c r="V41"/>
  <c r="V42"/>
  <c r="W42" s="1"/>
  <c r="V4"/>
  <c r="T5"/>
  <c r="U5" s="1"/>
  <c r="T6"/>
  <c r="U6" s="1"/>
  <c r="T7"/>
  <c r="T8"/>
  <c r="T9"/>
  <c r="U9" s="1"/>
  <c r="T10"/>
  <c r="U10" s="1"/>
  <c r="T11"/>
  <c r="T12"/>
  <c r="T13"/>
  <c r="U13" s="1"/>
  <c r="T14"/>
  <c r="U14" s="1"/>
  <c r="T15"/>
  <c r="T16"/>
  <c r="T17"/>
  <c r="U17" s="1"/>
  <c r="T18"/>
  <c r="U18" s="1"/>
  <c r="T19"/>
  <c r="T20"/>
  <c r="T21"/>
  <c r="U21" s="1"/>
  <c r="T22"/>
  <c r="T23"/>
  <c r="T24"/>
  <c r="T25"/>
  <c r="U25" s="1"/>
  <c r="T26"/>
  <c r="T27"/>
  <c r="T28"/>
  <c r="T29"/>
  <c r="U29" s="1"/>
  <c r="T30"/>
  <c r="U30" s="1"/>
  <c r="T31"/>
  <c r="T32"/>
  <c r="T33"/>
  <c r="T34"/>
  <c r="U34" s="1"/>
  <c r="T35"/>
  <c r="T36"/>
  <c r="T37"/>
  <c r="U37" s="1"/>
  <c r="T38"/>
  <c r="T39"/>
  <c r="T40"/>
  <c r="T41"/>
  <c r="U41" s="1"/>
  <c r="T42"/>
  <c r="T4"/>
  <c r="R5"/>
  <c r="S5" s="1"/>
  <c r="R6"/>
  <c r="S6" s="1"/>
  <c r="R7"/>
  <c r="R8"/>
  <c r="R9"/>
  <c r="S9" s="1"/>
  <c r="R10"/>
  <c r="S10" s="1"/>
  <c r="R11"/>
  <c r="R12"/>
  <c r="R13"/>
  <c r="S13" s="1"/>
  <c r="R14"/>
  <c r="S14" s="1"/>
  <c r="R15"/>
  <c r="R16"/>
  <c r="R17"/>
  <c r="S17" s="1"/>
  <c r="R18"/>
  <c r="S18" s="1"/>
  <c r="R19"/>
  <c r="R20"/>
  <c r="R21"/>
  <c r="S21" s="1"/>
  <c r="R22"/>
  <c r="S22" s="1"/>
  <c r="R23"/>
  <c r="R24"/>
  <c r="R25"/>
  <c r="R26"/>
  <c r="S26" s="1"/>
  <c r="R27"/>
  <c r="R28"/>
  <c r="R29"/>
  <c r="R30"/>
  <c r="S30" s="1"/>
  <c r="R31"/>
  <c r="R32"/>
  <c r="R33"/>
  <c r="S33" s="1"/>
  <c r="R34"/>
  <c r="S34" s="1"/>
  <c r="R35"/>
  <c r="R36"/>
  <c r="R37"/>
  <c r="R38"/>
  <c r="R39"/>
  <c r="R40"/>
  <c r="R41"/>
  <c r="S41" s="1"/>
  <c r="R42"/>
  <c r="S42" s="1"/>
  <c r="R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4"/>
  <c r="J5" i="8"/>
  <c r="J7"/>
  <c r="J8"/>
  <c r="J9"/>
  <c r="J10"/>
  <c r="J11"/>
  <c r="J12"/>
  <c r="J13"/>
  <c r="J14"/>
  <c r="J15"/>
  <c r="J16"/>
  <c r="J17"/>
  <c r="J18"/>
  <c r="J19"/>
  <c r="J20"/>
  <c r="J21"/>
  <c r="K21" s="1"/>
  <c r="J22"/>
  <c r="J23"/>
  <c r="J24"/>
  <c r="J25"/>
  <c r="K25" s="1"/>
  <c r="J26"/>
  <c r="K26" s="1"/>
  <c r="J27"/>
  <c r="J28"/>
  <c r="J29"/>
  <c r="K29" s="1"/>
  <c r="J30"/>
  <c r="K30" s="1"/>
  <c r="J31"/>
  <c r="J32"/>
  <c r="J33"/>
  <c r="K33" s="1"/>
  <c r="J34"/>
  <c r="K34" s="1"/>
  <c r="J35"/>
  <c r="J36"/>
  <c r="J37"/>
  <c r="K37" s="1"/>
  <c r="J38"/>
  <c r="J39"/>
  <c r="J40"/>
  <c r="J41"/>
  <c r="K41" s="1"/>
  <c r="J42"/>
  <c r="J4"/>
  <c r="K22"/>
  <c r="K38"/>
  <c r="H5" i="6"/>
  <c r="AK5" s="1"/>
  <c r="AL5" s="1"/>
  <c r="AM5" s="1"/>
  <c r="AN5" s="1"/>
  <c r="AO5" s="1"/>
  <c r="H6"/>
  <c r="H7"/>
  <c r="H8"/>
  <c r="H9"/>
  <c r="I9" s="1"/>
  <c r="H10"/>
  <c r="H11"/>
  <c r="H12"/>
  <c r="H13"/>
  <c r="I13" s="1"/>
  <c r="H14"/>
  <c r="H15"/>
  <c r="H16"/>
  <c r="H17"/>
  <c r="H18"/>
  <c r="AK18" s="1"/>
  <c r="AL18" s="1"/>
  <c r="AM18" s="1"/>
  <c r="AN18" s="1"/>
  <c r="AO18" s="1"/>
  <c r="H19"/>
  <c r="H20"/>
  <c r="H21"/>
  <c r="I21" s="1"/>
  <c r="H22"/>
  <c r="I22" s="1"/>
  <c r="H23"/>
  <c r="H24"/>
  <c r="H25"/>
  <c r="AK25" s="1"/>
  <c r="AL25" s="1"/>
  <c r="AM25" s="1"/>
  <c r="AN25" s="1"/>
  <c r="AO25" s="1"/>
  <c r="H26"/>
  <c r="H27"/>
  <c r="AK27" s="1"/>
  <c r="AL27" s="1"/>
  <c r="AM27" s="1"/>
  <c r="AN27" s="1"/>
  <c r="AO27" s="1"/>
  <c r="AP27" s="1"/>
  <c r="K27" s="1"/>
  <c r="H28"/>
  <c r="H29"/>
  <c r="I29" s="1"/>
  <c r="H30"/>
  <c r="I30" s="1"/>
  <c r="H31"/>
  <c r="H32"/>
  <c r="H33"/>
  <c r="AK33" s="1"/>
  <c r="AL33" s="1"/>
  <c r="AM33" s="1"/>
  <c r="AN33" s="1"/>
  <c r="AO33" s="1"/>
  <c r="AP33" s="1"/>
  <c r="H34"/>
  <c r="I34" s="1"/>
  <c r="H35"/>
  <c r="I35" s="1"/>
  <c r="H36"/>
  <c r="H37"/>
  <c r="AK37" s="1"/>
  <c r="AL37" s="1"/>
  <c r="AM37" s="1"/>
  <c r="AN37" s="1"/>
  <c r="AO37" s="1"/>
  <c r="H38"/>
  <c r="H39"/>
  <c r="H40"/>
  <c r="H41"/>
  <c r="I41" s="1"/>
  <c r="H42"/>
  <c r="H4"/>
  <c r="AK4" s="1"/>
  <c r="AL4" s="1"/>
  <c r="AM4" s="1"/>
  <c r="AN4" s="1"/>
  <c r="AO4" s="1"/>
  <c r="F5"/>
  <c r="G5" s="1"/>
  <c r="F6"/>
  <c r="G6" s="1"/>
  <c r="F7"/>
  <c r="F8"/>
  <c r="F9"/>
  <c r="G9" s="1"/>
  <c r="F10"/>
  <c r="G10" s="1"/>
  <c r="F11"/>
  <c r="F12"/>
  <c r="F13"/>
  <c r="G13" s="1"/>
  <c r="F14"/>
  <c r="G14" s="1"/>
  <c r="F15"/>
  <c r="F16"/>
  <c r="F17"/>
  <c r="G17" s="1"/>
  <c r="F18"/>
  <c r="G18" s="1"/>
  <c r="F19"/>
  <c r="F20"/>
  <c r="F21"/>
  <c r="G21" s="1"/>
  <c r="F22"/>
  <c r="F23"/>
  <c r="F24"/>
  <c r="F25"/>
  <c r="G25" s="1"/>
  <c r="F26"/>
  <c r="F27"/>
  <c r="F28"/>
  <c r="F29"/>
  <c r="G29" s="1"/>
  <c r="F30"/>
  <c r="F31"/>
  <c r="F32"/>
  <c r="F33"/>
  <c r="G33" s="1"/>
  <c r="F34"/>
  <c r="G34" s="1"/>
  <c r="F35"/>
  <c r="F36"/>
  <c r="F37"/>
  <c r="G37" s="1"/>
  <c r="F38"/>
  <c r="G38" s="1"/>
  <c r="F39"/>
  <c r="F40"/>
  <c r="F41"/>
  <c r="F42"/>
  <c r="F4"/>
  <c r="E5"/>
  <c r="J5" s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"/>
  <c r="B6" i="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5"/>
  <c r="B6" i="1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5" i="1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/>
  <c r="B5" i="13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5" i="1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/>
  <c r="B5" i="1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N6" i="1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P25" i="6" s="1"/>
  <c r="Q25" s="1"/>
  <c r="N26" i="16"/>
  <c r="P26" i="6" s="1"/>
  <c r="Q26" s="1"/>
  <c r="N27" i="16"/>
  <c r="N28"/>
  <c r="N29"/>
  <c r="N30"/>
  <c r="N31"/>
  <c r="N32"/>
  <c r="N33"/>
  <c r="P33" i="6" s="1"/>
  <c r="Q33" s="1"/>
  <c r="N34" i="16"/>
  <c r="P34" i="6" s="1"/>
  <c r="Q34" s="1"/>
  <c r="N35" i="16"/>
  <c r="N36"/>
  <c r="N37"/>
  <c r="P37" i="6" s="1"/>
  <c r="Q37" s="1"/>
  <c r="N38" i="16"/>
  <c r="P38" i="6" s="1"/>
  <c r="Q38" s="1"/>
  <c r="N39" i="16"/>
  <c r="N40"/>
  <c r="N41"/>
  <c r="N42"/>
  <c r="N43"/>
  <c r="N4"/>
  <c r="M5"/>
  <c r="N5" s="1"/>
  <c r="M6"/>
  <c r="P6" i="6" s="1"/>
  <c r="Q6" s="1"/>
  <c r="M7" i="16"/>
  <c r="M8"/>
  <c r="M9"/>
  <c r="P9" i="6" s="1"/>
  <c r="Q9" s="1"/>
  <c r="M10" i="16"/>
  <c r="P10" i="6" s="1"/>
  <c r="Q10" s="1"/>
  <c r="M11" i="16"/>
  <c r="M12"/>
  <c r="M13"/>
  <c r="P13" i="6" s="1"/>
  <c r="Q13" s="1"/>
  <c r="M14" i="16"/>
  <c r="P14" i="6" s="1"/>
  <c r="Q14" s="1"/>
  <c r="M15" i="16"/>
  <c r="M16"/>
  <c r="M17"/>
  <c r="P17" i="6" s="1"/>
  <c r="Q17" s="1"/>
  <c r="M18" i="16"/>
  <c r="P18" i="6" s="1"/>
  <c r="Q18" s="1"/>
  <c r="M19" i="16"/>
  <c r="M20"/>
  <c r="M21"/>
  <c r="P21" i="6" s="1"/>
  <c r="Q21" s="1"/>
  <c r="M22" i="16"/>
  <c r="P22" i="6" s="1"/>
  <c r="Q22" s="1"/>
  <c r="M23" i="16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P41" i="6" s="1"/>
  <c r="Q41" s="1"/>
  <c r="M42" i="16"/>
  <c r="P42" i="6" s="1"/>
  <c r="Q42" s="1"/>
  <c r="M43" i="16"/>
  <c r="M4"/>
  <c r="P4" i="6" s="1"/>
  <c r="Q4" s="1"/>
  <c r="C5" i="16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/>
  <c r="M7" i="17"/>
  <c r="M8"/>
  <c r="M9"/>
  <c r="M10"/>
  <c r="M11"/>
  <c r="M12"/>
  <c r="M13"/>
  <c r="M14"/>
  <c r="M15"/>
  <c r="M16"/>
  <c r="M17"/>
  <c r="P17" i="8" s="1"/>
  <c r="M18" i="17"/>
  <c r="M19"/>
  <c r="M20"/>
  <c r="M21"/>
  <c r="M22"/>
  <c r="M23"/>
  <c r="P23" i="8" s="1"/>
  <c r="Q23" s="1"/>
  <c r="M24" i="17"/>
  <c r="M25"/>
  <c r="M26"/>
  <c r="M27"/>
  <c r="P27" i="8" s="1"/>
  <c r="Q27" s="1"/>
  <c r="M28" i="17"/>
  <c r="M29"/>
  <c r="M30"/>
  <c r="M31"/>
  <c r="M32"/>
  <c r="M33"/>
  <c r="M34"/>
  <c r="M35"/>
  <c r="M36"/>
  <c r="M37"/>
  <c r="M38"/>
  <c r="M39"/>
  <c r="P39" i="8" s="1"/>
  <c r="Q39" s="1"/>
  <c r="M40" i="17"/>
  <c r="M41"/>
  <c r="M42"/>
  <c r="M43"/>
  <c r="M4"/>
  <c r="P7" i="8"/>
  <c r="P15"/>
  <c r="P19"/>
  <c r="P35"/>
  <c r="Q35" s="1"/>
  <c r="L5" i="17"/>
  <c r="M5" s="1"/>
  <c r="P5" i="8" s="1"/>
  <c r="L6" i="17"/>
  <c r="M6" s="1"/>
  <c r="P6" i="8" s="1"/>
  <c r="L7" i="1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/>
  <c r="B4" i="4"/>
  <c r="S5" i="5"/>
  <c r="S6"/>
  <c r="U6" s="1"/>
  <c r="V6" s="1"/>
  <c r="W6" s="1"/>
  <c r="X6" s="1"/>
  <c r="Y6" s="1"/>
  <c r="S7"/>
  <c r="S8"/>
  <c r="S9"/>
  <c r="S10"/>
  <c r="S11"/>
  <c r="S12"/>
  <c r="S13"/>
  <c r="U13" s="1"/>
  <c r="V13" s="1"/>
  <c r="W13" s="1"/>
  <c r="X13" s="1"/>
  <c r="Y13" s="1"/>
  <c r="S14"/>
  <c r="S15"/>
  <c r="S16"/>
  <c r="S17"/>
  <c r="U17" s="1"/>
  <c r="V17" s="1"/>
  <c r="W17" s="1"/>
  <c r="X17" s="1"/>
  <c r="Y17" s="1"/>
  <c r="S18"/>
  <c r="U18" s="1"/>
  <c r="V18" s="1"/>
  <c r="W18" s="1"/>
  <c r="X18" s="1"/>
  <c r="Y18" s="1"/>
  <c r="S19"/>
  <c r="S20"/>
  <c r="S21"/>
  <c r="U21" s="1"/>
  <c r="V21" s="1"/>
  <c r="W21" s="1"/>
  <c r="X21" s="1"/>
  <c r="Y21" s="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"/>
  <c r="R5" i="4"/>
  <c r="R6"/>
  <c r="R7"/>
  <c r="R8"/>
  <c r="R9"/>
  <c r="R10"/>
  <c r="R11"/>
  <c r="R12"/>
  <c r="R13"/>
  <c r="R14"/>
  <c r="R15"/>
  <c r="R16"/>
  <c r="R17"/>
  <c r="T17" s="1"/>
  <c r="U17" s="1"/>
  <c r="V17" s="1"/>
  <c r="W17" s="1"/>
  <c r="X17" s="1"/>
  <c r="R18"/>
  <c r="T18" s="1"/>
  <c r="U18" s="1"/>
  <c r="V18" s="1"/>
  <c r="W18" s="1"/>
  <c r="X18" s="1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"/>
  <c r="T4" s="1"/>
  <c r="U4" s="1"/>
  <c r="V4" s="1"/>
  <c r="W4" s="1"/>
  <c r="X4" s="1"/>
  <c r="V5" i="8"/>
  <c r="W5" s="1"/>
  <c r="V6"/>
  <c r="W6" s="1"/>
  <c r="V7"/>
  <c r="V8"/>
  <c r="V9"/>
  <c r="W9" s="1"/>
  <c r="V10"/>
  <c r="V11"/>
  <c r="V12"/>
  <c r="V13"/>
  <c r="W13" s="1"/>
  <c r="V14"/>
  <c r="V15"/>
  <c r="V16"/>
  <c r="V17"/>
  <c r="W17" s="1"/>
  <c r="V18"/>
  <c r="W18" s="1"/>
  <c r="V19"/>
  <c r="V20"/>
  <c r="V21"/>
  <c r="W21" s="1"/>
  <c r="V22"/>
  <c r="V23"/>
  <c r="W23" s="1"/>
  <c r="V24"/>
  <c r="V25"/>
  <c r="W25" s="1"/>
  <c r="V26"/>
  <c r="V27"/>
  <c r="V28"/>
  <c r="V29"/>
  <c r="W29" s="1"/>
  <c r="V30"/>
  <c r="W30" s="1"/>
  <c r="V31"/>
  <c r="V32"/>
  <c r="V33"/>
  <c r="W33" s="1"/>
  <c r="V34"/>
  <c r="W34" s="1"/>
  <c r="V35"/>
  <c r="V36"/>
  <c r="V37"/>
  <c r="W37" s="1"/>
  <c r="V38"/>
  <c r="V39"/>
  <c r="V40"/>
  <c r="V41"/>
  <c r="V42"/>
  <c r="V4"/>
  <c r="T5"/>
  <c r="U5" s="1"/>
  <c r="T6"/>
  <c r="T7"/>
  <c r="T8"/>
  <c r="T9"/>
  <c r="T10"/>
  <c r="T11"/>
  <c r="T12"/>
  <c r="T13"/>
  <c r="T14"/>
  <c r="T15"/>
  <c r="T16"/>
  <c r="T17"/>
  <c r="T18"/>
  <c r="T19"/>
  <c r="T20"/>
  <c r="T21"/>
  <c r="U21" s="1"/>
  <c r="T22"/>
  <c r="T23"/>
  <c r="T24"/>
  <c r="T25"/>
  <c r="U25" s="1"/>
  <c r="T26"/>
  <c r="T27"/>
  <c r="T28"/>
  <c r="T29"/>
  <c r="U29" s="1"/>
  <c r="T30"/>
  <c r="T31"/>
  <c r="T32"/>
  <c r="T33"/>
  <c r="U33" s="1"/>
  <c r="T34"/>
  <c r="T35"/>
  <c r="T36"/>
  <c r="T37"/>
  <c r="U37" s="1"/>
  <c r="T38"/>
  <c r="T39"/>
  <c r="T40"/>
  <c r="T41"/>
  <c r="T42"/>
  <c r="T4"/>
  <c r="U4" s="1"/>
  <c r="R5"/>
  <c r="S5" s="1"/>
  <c r="R6"/>
  <c r="S6" s="1"/>
  <c r="R7"/>
  <c r="S7" s="1"/>
  <c r="R8"/>
  <c r="R9"/>
  <c r="S9" s="1"/>
  <c r="R10"/>
  <c r="S10" s="1"/>
  <c r="R11"/>
  <c r="S11" s="1"/>
  <c r="R12"/>
  <c r="R13"/>
  <c r="S13" s="1"/>
  <c r="R14"/>
  <c r="S14" s="1"/>
  <c r="R15"/>
  <c r="R16"/>
  <c r="R17"/>
  <c r="R18"/>
  <c r="R19"/>
  <c r="R20"/>
  <c r="R21"/>
  <c r="S21" s="1"/>
  <c r="R22"/>
  <c r="S22" s="1"/>
  <c r="R23"/>
  <c r="R24"/>
  <c r="R25"/>
  <c r="S25" s="1"/>
  <c r="R26"/>
  <c r="R27"/>
  <c r="R28"/>
  <c r="R29"/>
  <c r="R30"/>
  <c r="R31"/>
  <c r="R32"/>
  <c r="R33"/>
  <c r="S33" s="1"/>
  <c r="R34"/>
  <c r="S34" s="1"/>
  <c r="R35"/>
  <c r="S35" s="1"/>
  <c r="R36"/>
  <c r="R37"/>
  <c r="R38"/>
  <c r="S38" s="1"/>
  <c r="R39"/>
  <c r="R40"/>
  <c r="R41"/>
  <c r="S41" s="1"/>
  <c r="R42"/>
  <c r="S42" s="1"/>
  <c r="R4"/>
  <c r="S4" s="1"/>
  <c r="E5"/>
  <c r="E6"/>
  <c r="J6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H5"/>
  <c r="AK5" s="1"/>
  <c r="AL5" s="1"/>
  <c r="AM5" s="1"/>
  <c r="AN5" s="1"/>
  <c r="AO5" s="1"/>
  <c r="H6"/>
  <c r="I6" s="1"/>
  <c r="H7"/>
  <c r="H8"/>
  <c r="H9"/>
  <c r="AK9" s="1"/>
  <c r="AL9" s="1"/>
  <c r="AM9" s="1"/>
  <c r="AN9" s="1"/>
  <c r="AO9" s="1"/>
  <c r="H10"/>
  <c r="H11"/>
  <c r="H12"/>
  <c r="H13"/>
  <c r="I13" s="1"/>
  <c r="H14"/>
  <c r="H15"/>
  <c r="H16"/>
  <c r="H17"/>
  <c r="H18"/>
  <c r="H19"/>
  <c r="H20"/>
  <c r="H21"/>
  <c r="I21" s="1"/>
  <c r="H22"/>
  <c r="H23"/>
  <c r="H24"/>
  <c r="H25"/>
  <c r="I25" s="1"/>
  <c r="H26"/>
  <c r="H27"/>
  <c r="H28"/>
  <c r="H29"/>
  <c r="I29" s="1"/>
  <c r="H30"/>
  <c r="I30" s="1"/>
  <c r="H31"/>
  <c r="H32"/>
  <c r="H33"/>
  <c r="I33" s="1"/>
  <c r="H34"/>
  <c r="I34" s="1"/>
  <c r="H35"/>
  <c r="H36"/>
  <c r="H37"/>
  <c r="I37" s="1"/>
  <c r="H38"/>
  <c r="H39"/>
  <c r="H40"/>
  <c r="H41"/>
  <c r="H42"/>
  <c r="H4"/>
  <c r="I4" s="1"/>
  <c r="F5"/>
  <c r="G5" s="1"/>
  <c r="F6"/>
  <c r="G6" s="1"/>
  <c r="F7"/>
  <c r="G7" s="1"/>
  <c r="F8"/>
  <c r="F9"/>
  <c r="G9" s="1"/>
  <c r="F10"/>
  <c r="G10" s="1"/>
  <c r="F11"/>
  <c r="G11" s="1"/>
  <c r="F12"/>
  <c r="F13"/>
  <c r="G13" s="1"/>
  <c r="F14"/>
  <c r="G14" s="1"/>
  <c r="F15"/>
  <c r="G15" s="1"/>
  <c r="F16"/>
  <c r="F17"/>
  <c r="G17" s="1"/>
  <c r="F18"/>
  <c r="G18" s="1"/>
  <c r="F19"/>
  <c r="G19" s="1"/>
  <c r="F20"/>
  <c r="F21"/>
  <c r="G21" s="1"/>
  <c r="F22"/>
  <c r="G22" s="1"/>
  <c r="F23"/>
  <c r="F24"/>
  <c r="F25"/>
  <c r="F26"/>
  <c r="G26" s="1"/>
  <c r="F27"/>
  <c r="F28"/>
  <c r="F29"/>
  <c r="F30"/>
  <c r="G30" s="1"/>
  <c r="F31"/>
  <c r="G31" s="1"/>
  <c r="F32"/>
  <c r="F33"/>
  <c r="G33" s="1"/>
  <c r="F34"/>
  <c r="F35"/>
  <c r="G35" s="1"/>
  <c r="F36"/>
  <c r="F37"/>
  <c r="G37" s="1"/>
  <c r="F38"/>
  <c r="F39"/>
  <c r="F40"/>
  <c r="F41"/>
  <c r="F42"/>
  <c r="F4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"/>
  <c r="B5" i="19"/>
  <c r="B4" i="13"/>
  <c r="B4" i="15"/>
  <c r="C5" i="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I38" i="6"/>
  <c r="L38"/>
  <c r="N38" s="1"/>
  <c r="O38" s="1"/>
  <c r="M38"/>
  <c r="S38"/>
  <c r="U38"/>
  <c r="W38"/>
  <c r="G39"/>
  <c r="I39"/>
  <c r="L39"/>
  <c r="M39"/>
  <c r="N39"/>
  <c r="O39" s="1"/>
  <c r="P39"/>
  <c r="Q39" s="1"/>
  <c r="S39"/>
  <c r="U39"/>
  <c r="W39"/>
  <c r="G40"/>
  <c r="I40"/>
  <c r="L40"/>
  <c r="N40" s="1"/>
  <c r="O40" s="1"/>
  <c r="M40"/>
  <c r="S40"/>
  <c r="U40"/>
  <c r="W40"/>
  <c r="G41"/>
  <c r="L41"/>
  <c r="M41"/>
  <c r="N41"/>
  <c r="O41" s="1"/>
  <c r="W41"/>
  <c r="G42"/>
  <c r="I42"/>
  <c r="L42"/>
  <c r="N42" s="1"/>
  <c r="O42" s="1"/>
  <c r="M42"/>
  <c r="U42"/>
  <c r="G38" i="8"/>
  <c r="I38"/>
  <c r="L38"/>
  <c r="M38"/>
  <c r="N38"/>
  <c r="O38" s="1"/>
  <c r="U38"/>
  <c r="W38"/>
  <c r="G39"/>
  <c r="I39"/>
  <c r="K39"/>
  <c r="L39"/>
  <c r="M39"/>
  <c r="N39"/>
  <c r="O39" s="1"/>
  <c r="S39"/>
  <c r="U39"/>
  <c r="W39"/>
  <c r="G40"/>
  <c r="I40"/>
  <c r="K40"/>
  <c r="L40"/>
  <c r="N40" s="1"/>
  <c r="O40" s="1"/>
  <c r="M40"/>
  <c r="S40"/>
  <c r="U40"/>
  <c r="W40"/>
  <c r="G41"/>
  <c r="I41"/>
  <c r="L41"/>
  <c r="M41"/>
  <c r="N41"/>
  <c r="O41" s="1"/>
  <c r="U41"/>
  <c r="W41"/>
  <c r="G42"/>
  <c r="I42"/>
  <c r="K42"/>
  <c r="L42"/>
  <c r="N42" s="1"/>
  <c r="O42" s="1"/>
  <c r="M42"/>
  <c r="U42"/>
  <c r="W42"/>
  <c r="P40" i="6"/>
  <c r="Q40" s="1"/>
  <c r="P40" i="8"/>
  <c r="Q40" s="1"/>
  <c r="P1" i="6"/>
  <c r="G23"/>
  <c r="I23"/>
  <c r="L23"/>
  <c r="N23" s="1"/>
  <c r="O23" s="1"/>
  <c r="M23"/>
  <c r="S23"/>
  <c r="U23"/>
  <c r="W23"/>
  <c r="AK23"/>
  <c r="AL23" s="1"/>
  <c r="AM23" s="1"/>
  <c r="AN23" s="1"/>
  <c r="AO23" s="1"/>
  <c r="AP23" s="1"/>
  <c r="K23" s="1"/>
  <c r="G24"/>
  <c r="I24"/>
  <c r="L24"/>
  <c r="N24" s="1"/>
  <c r="O24" s="1"/>
  <c r="M24"/>
  <c r="S24"/>
  <c r="U24"/>
  <c r="W24"/>
  <c r="L25"/>
  <c r="M25"/>
  <c r="N25" s="1"/>
  <c r="O25" s="1"/>
  <c r="S25"/>
  <c r="G26"/>
  <c r="I26"/>
  <c r="L26"/>
  <c r="M26"/>
  <c r="N26"/>
  <c r="O26" s="1"/>
  <c r="U26"/>
  <c r="W26"/>
  <c r="G27"/>
  <c r="I27"/>
  <c r="L27"/>
  <c r="N27" s="1"/>
  <c r="O27" s="1"/>
  <c r="M27"/>
  <c r="P27"/>
  <c r="Q27" s="1"/>
  <c r="S27"/>
  <c r="U27"/>
  <c r="W27"/>
  <c r="G28"/>
  <c r="I28"/>
  <c r="L28"/>
  <c r="N28" s="1"/>
  <c r="O28" s="1"/>
  <c r="M28"/>
  <c r="S28"/>
  <c r="U28"/>
  <c r="W28"/>
  <c r="L29"/>
  <c r="M29"/>
  <c r="N29" s="1"/>
  <c r="O29" s="1"/>
  <c r="S29"/>
  <c r="W29"/>
  <c r="AK29"/>
  <c r="AL29" s="1"/>
  <c r="AM29" s="1"/>
  <c r="AN29" s="1"/>
  <c r="AO29" s="1"/>
  <c r="G30"/>
  <c r="L30"/>
  <c r="M30"/>
  <c r="N30"/>
  <c r="O30" s="1"/>
  <c r="G31"/>
  <c r="I31"/>
  <c r="L31"/>
  <c r="N31" s="1"/>
  <c r="O31" s="1"/>
  <c r="M31"/>
  <c r="P31"/>
  <c r="Q31" s="1"/>
  <c r="S31"/>
  <c r="U31"/>
  <c r="W31"/>
  <c r="AK31"/>
  <c r="AL31" s="1"/>
  <c r="AM31" s="1"/>
  <c r="AN31" s="1"/>
  <c r="AO31" s="1"/>
  <c r="AP31" s="1"/>
  <c r="K31" s="1"/>
  <c r="G32"/>
  <c r="I32"/>
  <c r="L32"/>
  <c r="N32" s="1"/>
  <c r="O32" s="1"/>
  <c r="M32"/>
  <c r="P32"/>
  <c r="Q32" s="1"/>
  <c r="S32"/>
  <c r="U32"/>
  <c r="W32"/>
  <c r="L33"/>
  <c r="M33"/>
  <c r="N33" s="1"/>
  <c r="O33" s="1"/>
  <c r="U33"/>
  <c r="L34"/>
  <c r="M34"/>
  <c r="N34"/>
  <c r="O34" s="1"/>
  <c r="G35"/>
  <c r="L35"/>
  <c r="N35" s="1"/>
  <c r="O35" s="1"/>
  <c r="M35"/>
  <c r="S35"/>
  <c r="U35"/>
  <c r="W35"/>
  <c r="AK35"/>
  <c r="AL35" s="1"/>
  <c r="AM35" s="1"/>
  <c r="AN35" s="1"/>
  <c r="AO35" s="1"/>
  <c r="AP35" s="1"/>
  <c r="K35" s="1"/>
  <c r="G36"/>
  <c r="I36"/>
  <c r="L36"/>
  <c r="N36" s="1"/>
  <c r="O36" s="1"/>
  <c r="M36"/>
  <c r="P36"/>
  <c r="Q36" s="1"/>
  <c r="S36"/>
  <c r="U36"/>
  <c r="W36"/>
  <c r="L37"/>
  <c r="M37"/>
  <c r="N37" s="1"/>
  <c r="O37" s="1"/>
  <c r="S37"/>
  <c r="G20" i="8"/>
  <c r="I20"/>
  <c r="K20"/>
  <c r="L20"/>
  <c r="M20"/>
  <c r="N20" s="1"/>
  <c r="O20" s="1"/>
  <c r="S20"/>
  <c r="U20"/>
  <c r="W20"/>
  <c r="AK20"/>
  <c r="AL20" s="1"/>
  <c r="AM20" s="1"/>
  <c r="AN20" s="1"/>
  <c r="AO20" s="1"/>
  <c r="AP20" s="1"/>
  <c r="L21"/>
  <c r="N21" s="1"/>
  <c r="O21" s="1"/>
  <c r="M21"/>
  <c r="I22"/>
  <c r="L22"/>
  <c r="M22"/>
  <c r="N22"/>
  <c r="O22" s="1"/>
  <c r="U22"/>
  <c r="W22"/>
  <c r="G23"/>
  <c r="I23"/>
  <c r="K23"/>
  <c r="L23"/>
  <c r="M23"/>
  <c r="S23"/>
  <c r="U23"/>
  <c r="G24"/>
  <c r="I24"/>
  <c r="K24"/>
  <c r="L24"/>
  <c r="M24"/>
  <c r="N24" s="1"/>
  <c r="O24" s="1"/>
  <c r="S24"/>
  <c r="U24"/>
  <c r="W24"/>
  <c r="G25"/>
  <c r="L25"/>
  <c r="N25" s="1"/>
  <c r="O25" s="1"/>
  <c r="M25"/>
  <c r="I26"/>
  <c r="L26"/>
  <c r="N26" s="1"/>
  <c r="O26" s="1"/>
  <c r="M26"/>
  <c r="S26"/>
  <c r="U26"/>
  <c r="W26"/>
  <c r="G27"/>
  <c r="I27"/>
  <c r="K27"/>
  <c r="L27"/>
  <c r="M27"/>
  <c r="S27"/>
  <c r="U27"/>
  <c r="W27"/>
  <c r="G28"/>
  <c r="I28"/>
  <c r="K28"/>
  <c r="L28"/>
  <c r="N28" s="1"/>
  <c r="O28" s="1"/>
  <c r="M28"/>
  <c r="S28"/>
  <c r="U28"/>
  <c r="W28"/>
  <c r="G29"/>
  <c r="L29"/>
  <c r="N29" s="1"/>
  <c r="O29" s="1"/>
  <c r="M29"/>
  <c r="S29"/>
  <c r="L30"/>
  <c r="M30"/>
  <c r="N30"/>
  <c r="O30" s="1"/>
  <c r="S30"/>
  <c r="U30"/>
  <c r="I31"/>
  <c r="K31"/>
  <c r="L31"/>
  <c r="M31"/>
  <c r="S31"/>
  <c r="U31"/>
  <c r="W31"/>
  <c r="G32"/>
  <c r="I32"/>
  <c r="K32"/>
  <c r="L32"/>
  <c r="M32"/>
  <c r="N32" s="1"/>
  <c r="O32" s="1"/>
  <c r="S32"/>
  <c r="U32"/>
  <c r="W32"/>
  <c r="L33"/>
  <c r="N33" s="1"/>
  <c r="O33" s="1"/>
  <c r="M33"/>
  <c r="G34"/>
  <c r="L34"/>
  <c r="N34" s="1"/>
  <c r="O34" s="1"/>
  <c r="M34"/>
  <c r="U34"/>
  <c r="I35"/>
  <c r="K35"/>
  <c r="L35"/>
  <c r="M35"/>
  <c r="U35"/>
  <c r="W35"/>
  <c r="G36"/>
  <c r="I36"/>
  <c r="K36"/>
  <c r="L36"/>
  <c r="N36" s="1"/>
  <c r="O36" s="1"/>
  <c r="M36"/>
  <c r="S36"/>
  <c r="U36"/>
  <c r="W36"/>
  <c r="L37"/>
  <c r="N37" s="1"/>
  <c r="O37" s="1"/>
  <c r="M37"/>
  <c r="S37"/>
  <c r="P1"/>
  <c r="D2" i="9"/>
  <c r="C2"/>
  <c r="D2" i="19"/>
  <c r="C2"/>
  <c r="D1" i="12"/>
  <c r="C1"/>
  <c r="D1" i="13"/>
  <c r="C1"/>
  <c r="P23" i="6"/>
  <c r="Q23" s="1"/>
  <c r="P24"/>
  <c r="Q24" s="1"/>
  <c r="P28"/>
  <c r="Q28" s="1"/>
  <c r="P29"/>
  <c r="Q29" s="1"/>
  <c r="P30"/>
  <c r="Q30" s="1"/>
  <c r="P35"/>
  <c r="Q35" s="1"/>
  <c r="P20" i="8"/>
  <c r="Q20" s="1"/>
  <c r="P24"/>
  <c r="Q24" s="1"/>
  <c r="P28"/>
  <c r="Q28" s="1"/>
  <c r="AH28" s="1"/>
  <c r="AQ28" s="1"/>
  <c r="P31"/>
  <c r="Q31" s="1"/>
  <c r="AH31" s="1"/>
  <c r="AQ31" s="1"/>
  <c r="P32"/>
  <c r="Q32" s="1"/>
  <c r="P36"/>
  <c r="Q36" s="1"/>
  <c r="D1" i="14"/>
  <c r="C1"/>
  <c r="D1" i="15"/>
  <c r="C1"/>
  <c r="I1" i="16"/>
  <c r="G1"/>
  <c r="I1" i="17"/>
  <c r="G1"/>
  <c r="E1" i="5"/>
  <c r="C1"/>
  <c r="E1" i="4"/>
  <c r="C1"/>
  <c r="L4" i="21"/>
  <c r="B4" s="1"/>
  <c r="F1" i="12" s="1"/>
  <c r="B12" i="2"/>
  <c r="B13"/>
  <c r="B14"/>
  <c r="B15"/>
  <c r="B16"/>
  <c r="B17"/>
  <c r="B18"/>
  <c r="B19"/>
  <c r="B20"/>
  <c r="Y6"/>
  <c r="Y7"/>
  <c r="Y8"/>
  <c r="Y9"/>
  <c r="Y10"/>
  <c r="Y11"/>
  <c r="Y12"/>
  <c r="Y13"/>
  <c r="Y14"/>
  <c r="Y15"/>
  <c r="Y16"/>
  <c r="Y17"/>
  <c r="Y18"/>
  <c r="Y19"/>
  <c r="Y20"/>
  <c r="Y5"/>
  <c r="X6"/>
  <c r="X7"/>
  <c r="AD7" s="1"/>
  <c r="X8"/>
  <c r="X9"/>
  <c r="X10"/>
  <c r="X11"/>
  <c r="AD11" s="1"/>
  <c r="X12"/>
  <c r="X13"/>
  <c r="X14"/>
  <c r="X15"/>
  <c r="AD15" s="1"/>
  <c r="X16"/>
  <c r="X17"/>
  <c r="X18"/>
  <c r="AD18" s="1"/>
  <c r="X19"/>
  <c r="AD19" s="1"/>
  <c r="X20"/>
  <c r="X5"/>
  <c r="Y6" i="3"/>
  <c r="Y7"/>
  <c r="Y8"/>
  <c r="Y9"/>
  <c r="Y10"/>
  <c r="Y11"/>
  <c r="Y12"/>
  <c r="Y13"/>
  <c r="Y14"/>
  <c r="Y15"/>
  <c r="Y16"/>
  <c r="Y17"/>
  <c r="Y18"/>
  <c r="Y19"/>
  <c r="Y20"/>
  <c r="Y21"/>
  <c r="Y22"/>
  <c r="Y23"/>
  <c r="Y5"/>
  <c r="X6"/>
  <c r="AD6" s="1"/>
  <c r="X7"/>
  <c r="X8"/>
  <c r="X9"/>
  <c r="X10"/>
  <c r="AD10" s="1"/>
  <c r="X11"/>
  <c r="X12"/>
  <c r="X13"/>
  <c r="X14"/>
  <c r="AD14" s="1"/>
  <c r="X15"/>
  <c r="X16"/>
  <c r="X17"/>
  <c r="X18"/>
  <c r="AD18" s="1"/>
  <c r="X19"/>
  <c r="X20"/>
  <c r="X21"/>
  <c r="X22"/>
  <c r="AD22" s="1"/>
  <c r="X23"/>
  <c r="X5"/>
  <c r="AD5" s="1"/>
  <c r="AE13" i="2"/>
  <c r="AE14"/>
  <c r="AE15"/>
  <c r="AE16"/>
  <c r="AE17"/>
  <c r="AE18"/>
  <c r="AE19"/>
  <c r="AE20"/>
  <c r="AD16"/>
  <c r="G22" i="6"/>
  <c r="L22"/>
  <c r="M22"/>
  <c r="N22"/>
  <c r="O22" s="1"/>
  <c r="U22"/>
  <c r="B23" i="10"/>
  <c r="E23"/>
  <c r="B23" i="3"/>
  <c r="C23"/>
  <c r="V23"/>
  <c r="W23"/>
  <c r="AD23"/>
  <c r="AE23"/>
  <c r="O43" i="6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L5" i="8"/>
  <c r="L6"/>
  <c r="L7"/>
  <c r="L8"/>
  <c r="L9"/>
  <c r="L10"/>
  <c r="L11"/>
  <c r="L12"/>
  <c r="L13"/>
  <c r="L14"/>
  <c r="L15"/>
  <c r="L16"/>
  <c r="L17"/>
  <c r="L18"/>
  <c r="L19"/>
  <c r="M5"/>
  <c r="M6"/>
  <c r="M7"/>
  <c r="M8"/>
  <c r="M9"/>
  <c r="M10"/>
  <c r="M11"/>
  <c r="M12"/>
  <c r="M13"/>
  <c r="M14"/>
  <c r="M15"/>
  <c r="M16"/>
  <c r="M17"/>
  <c r="M18"/>
  <c r="M19"/>
  <c r="W7"/>
  <c r="W8"/>
  <c r="W10"/>
  <c r="W11"/>
  <c r="W12"/>
  <c r="W15"/>
  <c r="W16"/>
  <c r="W19"/>
  <c r="B6" i="11"/>
  <c r="B7"/>
  <c r="B8"/>
  <c r="B9"/>
  <c r="B10"/>
  <c r="B11"/>
  <c r="B12"/>
  <c r="B13"/>
  <c r="B14"/>
  <c r="B15"/>
  <c r="B16"/>
  <c r="B17"/>
  <c r="B18"/>
  <c r="B19"/>
  <c r="B20"/>
  <c r="B5"/>
  <c r="S8" i="8"/>
  <c r="S12"/>
  <c r="S16"/>
  <c r="S17"/>
  <c r="S18"/>
  <c r="S19"/>
  <c r="U6"/>
  <c r="U7"/>
  <c r="U9"/>
  <c r="U10"/>
  <c r="U11"/>
  <c r="U12"/>
  <c r="U13"/>
  <c r="U14"/>
  <c r="U15"/>
  <c r="U16"/>
  <c r="U17"/>
  <c r="U18"/>
  <c r="C6" i="2"/>
  <c r="C7"/>
  <c r="C8"/>
  <c r="C9"/>
  <c r="C10"/>
  <c r="C11"/>
  <c r="C12"/>
  <c r="C13"/>
  <c r="C14"/>
  <c r="C15"/>
  <c r="C16"/>
  <c r="C17"/>
  <c r="C18"/>
  <c r="C19"/>
  <c r="C20"/>
  <c r="C5"/>
  <c r="B6"/>
  <c r="B7"/>
  <c r="B8"/>
  <c r="B9"/>
  <c r="B10"/>
  <c r="B11"/>
  <c r="B5"/>
  <c r="G8" i="8"/>
  <c r="G12"/>
  <c r="G16"/>
  <c r="G4"/>
  <c r="T9" i="4"/>
  <c r="U9" s="1"/>
  <c r="V9" s="1"/>
  <c r="W9" s="1"/>
  <c r="X9" s="1"/>
  <c r="T10"/>
  <c r="U10" s="1"/>
  <c r="V10" s="1"/>
  <c r="W10" s="1"/>
  <c r="X10" s="1"/>
  <c r="T11"/>
  <c r="U11" s="1"/>
  <c r="V11" s="1"/>
  <c r="W11" s="1"/>
  <c r="X11" s="1"/>
  <c r="T12"/>
  <c r="U12" s="1"/>
  <c r="V12" s="1"/>
  <c r="W12" s="1"/>
  <c r="X12" s="1"/>
  <c r="T13"/>
  <c r="U13" s="1"/>
  <c r="V13" s="1"/>
  <c r="W13" s="1"/>
  <c r="X13" s="1"/>
  <c r="T14"/>
  <c r="U14" s="1"/>
  <c r="V14" s="1"/>
  <c r="W14" s="1"/>
  <c r="X14" s="1"/>
  <c r="T15"/>
  <c r="U15" s="1"/>
  <c r="V15" s="1"/>
  <c r="W15" s="1"/>
  <c r="X15" s="1"/>
  <c r="T5"/>
  <c r="U5" s="1"/>
  <c r="V5" s="1"/>
  <c r="W5" s="1"/>
  <c r="X5" s="1"/>
  <c r="T6"/>
  <c r="U6" s="1"/>
  <c r="V6" s="1"/>
  <c r="W6" s="1"/>
  <c r="X6" s="1"/>
  <c r="T7"/>
  <c r="U7" s="1"/>
  <c r="V7" s="1"/>
  <c r="W7" s="1"/>
  <c r="X7" s="1"/>
  <c r="AE6" i="2"/>
  <c r="AE5"/>
  <c r="W7" i="6"/>
  <c r="W8"/>
  <c r="W11"/>
  <c r="W13"/>
  <c r="W14"/>
  <c r="W15"/>
  <c r="W16"/>
  <c r="W17"/>
  <c r="W18"/>
  <c r="W20"/>
  <c r="U7"/>
  <c r="U8"/>
  <c r="U11"/>
  <c r="U12"/>
  <c r="U15"/>
  <c r="U16"/>
  <c r="U19"/>
  <c r="U20"/>
  <c r="S7"/>
  <c r="S8"/>
  <c r="S11"/>
  <c r="S12"/>
  <c r="S15"/>
  <c r="S16"/>
  <c r="S19"/>
  <c r="S20"/>
  <c r="M5"/>
  <c r="M6"/>
  <c r="M7"/>
  <c r="M8"/>
  <c r="M9"/>
  <c r="M10"/>
  <c r="M11"/>
  <c r="M12"/>
  <c r="M13"/>
  <c r="M14"/>
  <c r="M15"/>
  <c r="M16"/>
  <c r="M17"/>
  <c r="M18"/>
  <c r="M19"/>
  <c r="M20"/>
  <c r="M21"/>
  <c r="L5"/>
  <c r="L6"/>
  <c r="L7"/>
  <c r="L8"/>
  <c r="L9"/>
  <c r="L10"/>
  <c r="L11"/>
  <c r="L12"/>
  <c r="L13"/>
  <c r="L14"/>
  <c r="L15"/>
  <c r="L16"/>
  <c r="L17"/>
  <c r="L18"/>
  <c r="L19"/>
  <c r="L20"/>
  <c r="L21"/>
  <c r="B6" i="10"/>
  <c r="B7"/>
  <c r="B8"/>
  <c r="B9"/>
  <c r="B10"/>
  <c r="B11"/>
  <c r="B12"/>
  <c r="B13"/>
  <c r="B14"/>
  <c r="B15"/>
  <c r="B16"/>
  <c r="B17"/>
  <c r="B18"/>
  <c r="B19"/>
  <c r="B20"/>
  <c r="B21"/>
  <c r="B22"/>
  <c r="S4" i="6"/>
  <c r="G7"/>
  <c r="G8"/>
  <c r="G11"/>
  <c r="G12"/>
  <c r="G15"/>
  <c r="G16"/>
  <c r="G19"/>
  <c r="G20"/>
  <c r="G4"/>
  <c r="B6" i="3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5" i="10"/>
  <c r="C5" i="3"/>
  <c r="B5"/>
  <c r="P7" i="6"/>
  <c r="Q7" s="1"/>
  <c r="P8"/>
  <c r="Q8" s="1"/>
  <c r="P11"/>
  <c r="Q11" s="1"/>
  <c r="P12"/>
  <c r="Q12" s="1"/>
  <c r="P15"/>
  <c r="Q15" s="1"/>
  <c r="P16"/>
  <c r="Q16" s="1"/>
  <c r="P19"/>
  <c r="Q19" s="1"/>
  <c r="P20"/>
  <c r="Q20" s="1"/>
  <c r="AE6" i="3"/>
  <c r="AE7"/>
  <c r="AE8"/>
  <c r="AE9"/>
  <c r="AE10"/>
  <c r="AE11"/>
  <c r="AE12"/>
  <c r="AE13"/>
  <c r="AE14"/>
  <c r="AE15"/>
  <c r="AE16"/>
  <c r="AE17"/>
  <c r="AE18"/>
  <c r="AE19"/>
  <c r="AE20"/>
  <c r="AE21"/>
  <c r="AE22"/>
  <c r="AE5"/>
  <c r="U19" i="8"/>
  <c r="AK16"/>
  <c r="AL16" s="1"/>
  <c r="AM16" s="1"/>
  <c r="AN16" s="1"/>
  <c r="AO16" s="1"/>
  <c r="AK17"/>
  <c r="AL17" s="1"/>
  <c r="AM17" s="1"/>
  <c r="AN17" s="1"/>
  <c r="AO17" s="1"/>
  <c r="AK18"/>
  <c r="AL18" s="1"/>
  <c r="AM18" s="1"/>
  <c r="AN18" s="1"/>
  <c r="AO18" s="1"/>
  <c r="E17" i="11"/>
  <c r="E18"/>
  <c r="E19"/>
  <c r="E20"/>
  <c r="P16" i="8"/>
  <c r="P18"/>
  <c r="T16" i="4"/>
  <c r="U16" s="1"/>
  <c r="V16" s="1"/>
  <c r="W16" s="1"/>
  <c r="X16" s="1"/>
  <c r="T19"/>
  <c r="U19" s="1"/>
  <c r="V19" s="1"/>
  <c r="W19" s="1"/>
  <c r="X19" s="1"/>
  <c r="V17" i="2"/>
  <c r="W17"/>
  <c r="AD17"/>
  <c r="V18"/>
  <c r="W18"/>
  <c r="V19"/>
  <c r="W19"/>
  <c r="V20"/>
  <c r="W20"/>
  <c r="AD20"/>
  <c r="W14" i="3"/>
  <c r="V14"/>
  <c r="I7" i="8"/>
  <c r="P8"/>
  <c r="P10"/>
  <c r="P11"/>
  <c r="P12"/>
  <c r="P14"/>
  <c r="W12" i="6"/>
  <c r="W19"/>
  <c r="I6"/>
  <c r="I7"/>
  <c r="AK8"/>
  <c r="AL8" s="1"/>
  <c r="AM8" s="1"/>
  <c r="AN8" s="1"/>
  <c r="AO8" s="1"/>
  <c r="I10"/>
  <c r="I11"/>
  <c r="I12"/>
  <c r="AK14"/>
  <c r="AL14" s="1"/>
  <c r="AM14" s="1"/>
  <c r="AN14" s="1"/>
  <c r="AO14" s="1"/>
  <c r="AK15"/>
  <c r="AL15" s="1"/>
  <c r="AM15" s="1"/>
  <c r="AN15" s="1"/>
  <c r="AO15" s="1"/>
  <c r="AK16"/>
  <c r="AL16" s="1"/>
  <c r="AM16" s="1"/>
  <c r="AN16" s="1"/>
  <c r="AO16" s="1"/>
  <c r="AK19"/>
  <c r="AL19" s="1"/>
  <c r="AM19" s="1"/>
  <c r="AN19" s="1"/>
  <c r="AO19" s="1"/>
  <c r="AK20"/>
  <c r="AL20" s="1"/>
  <c r="AM20" s="1"/>
  <c r="AN20" s="1"/>
  <c r="AO20" s="1"/>
  <c r="W4"/>
  <c r="U4"/>
  <c r="M4"/>
  <c r="L4"/>
  <c r="W14" i="8"/>
  <c r="W4"/>
  <c r="U8"/>
  <c r="S15"/>
  <c r="M4"/>
  <c r="L4"/>
  <c r="I10"/>
  <c r="AK11"/>
  <c r="AL11" s="1"/>
  <c r="AM11" s="1"/>
  <c r="AN11" s="1"/>
  <c r="AO11" s="1"/>
  <c r="AK12"/>
  <c r="AL12" s="1"/>
  <c r="AM12" s="1"/>
  <c r="AN12" s="1"/>
  <c r="AO12" s="1"/>
  <c r="AK14"/>
  <c r="AL14" s="1"/>
  <c r="AM14" s="1"/>
  <c r="AN14" s="1"/>
  <c r="AO14" s="1"/>
  <c r="AK15"/>
  <c r="AL15" s="1"/>
  <c r="AM15" s="1"/>
  <c r="AN15" s="1"/>
  <c r="AO15" s="1"/>
  <c r="AD14" i="2"/>
  <c r="AD13"/>
  <c r="AD12"/>
  <c r="AD10"/>
  <c r="AD9"/>
  <c r="AD5"/>
  <c r="V7"/>
  <c r="V13"/>
  <c r="V15"/>
  <c r="W43" i="6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AK43"/>
  <c r="AL43" s="1"/>
  <c r="AM43" s="1"/>
  <c r="AN43" s="1"/>
  <c r="AO43" s="1"/>
  <c r="AP43" s="1"/>
  <c r="K43" s="1"/>
  <c r="AK44"/>
  <c r="AL44" s="1"/>
  <c r="AM44" s="1"/>
  <c r="AN44" s="1"/>
  <c r="AO44" s="1"/>
  <c r="AP44" s="1"/>
  <c r="K44" s="1"/>
  <c r="AK45"/>
  <c r="AL45" s="1"/>
  <c r="AM45" s="1"/>
  <c r="AN45" s="1"/>
  <c r="AO45" s="1"/>
  <c r="AP45" s="1"/>
  <c r="AK46"/>
  <c r="AL46" s="1"/>
  <c r="AM46" s="1"/>
  <c r="AN46" s="1"/>
  <c r="AO46" s="1"/>
  <c r="AP46" s="1"/>
  <c r="AK47"/>
  <c r="AL47" s="1"/>
  <c r="AM47" s="1"/>
  <c r="AN47" s="1"/>
  <c r="AO47" s="1"/>
  <c r="AP47" s="1"/>
  <c r="K47" s="1"/>
  <c r="AK48"/>
  <c r="AL48" s="1"/>
  <c r="AM48" s="1"/>
  <c r="AN48" s="1"/>
  <c r="AO48" s="1"/>
  <c r="AP48" s="1"/>
  <c r="K48" s="1"/>
  <c r="AK49"/>
  <c r="AL49" s="1"/>
  <c r="AM49" s="1"/>
  <c r="AN49" s="1"/>
  <c r="AO49" s="1"/>
  <c r="AP49" s="1"/>
  <c r="AK50"/>
  <c r="AL50" s="1"/>
  <c r="AM50" s="1"/>
  <c r="AN50" s="1"/>
  <c r="AO50" s="1"/>
  <c r="AP50" s="1"/>
  <c r="AK51"/>
  <c r="AL51" s="1"/>
  <c r="AM51" s="1"/>
  <c r="AN51" s="1"/>
  <c r="AO51" s="1"/>
  <c r="AP51" s="1"/>
  <c r="K51" s="1"/>
  <c r="AK52"/>
  <c r="AL52" s="1"/>
  <c r="AM52" s="1"/>
  <c r="AN52" s="1"/>
  <c r="AO52" s="1"/>
  <c r="AP52" s="1"/>
  <c r="K52" s="1"/>
  <c r="AK53"/>
  <c r="AL53" s="1"/>
  <c r="AM53" s="1"/>
  <c r="AN53" s="1"/>
  <c r="AO53" s="1"/>
  <c r="AP53" s="1"/>
  <c r="AK54"/>
  <c r="AL54" s="1"/>
  <c r="AM54" s="1"/>
  <c r="AN54" s="1"/>
  <c r="AO54" s="1"/>
  <c r="AP54" s="1"/>
  <c r="AK55"/>
  <c r="AL55" s="1"/>
  <c r="AM55" s="1"/>
  <c r="AN55" s="1"/>
  <c r="AO55" s="1"/>
  <c r="AP55" s="1"/>
  <c r="K55" s="1"/>
  <c r="AK56"/>
  <c r="AL56" s="1"/>
  <c r="AM56" s="1"/>
  <c r="AN56" s="1"/>
  <c r="AO56" s="1"/>
  <c r="AP56" s="1"/>
  <c r="K56" s="1"/>
  <c r="AK57"/>
  <c r="AL57" s="1"/>
  <c r="AM57" s="1"/>
  <c r="AN57" s="1"/>
  <c r="AO57" s="1"/>
  <c r="AP57" s="1"/>
  <c r="AK58"/>
  <c r="AL58" s="1"/>
  <c r="AM58" s="1"/>
  <c r="AN58" s="1"/>
  <c r="AO58" s="1"/>
  <c r="AP58" s="1"/>
  <c r="AK59"/>
  <c r="AL59" s="1"/>
  <c r="AM59" s="1"/>
  <c r="AN59" s="1"/>
  <c r="AO59" s="1"/>
  <c r="AP59" s="1"/>
  <c r="K59" s="1"/>
  <c r="AK60"/>
  <c r="AL60" s="1"/>
  <c r="AM60" s="1"/>
  <c r="AN60" s="1"/>
  <c r="AO60" s="1"/>
  <c r="AP60" s="1"/>
  <c r="K60" s="1"/>
  <c r="AK61"/>
  <c r="AL61" s="1"/>
  <c r="AM61" s="1"/>
  <c r="AN61" s="1"/>
  <c r="AO61" s="1"/>
  <c r="AP61" s="1"/>
  <c r="AK62"/>
  <c r="AL62" s="1"/>
  <c r="AM62" s="1"/>
  <c r="AN62" s="1"/>
  <c r="AO62" s="1"/>
  <c r="AP62" s="1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E9" i="11"/>
  <c r="E5"/>
  <c r="E12"/>
  <c r="E6"/>
  <c r="E16"/>
  <c r="E15"/>
  <c r="E14"/>
  <c r="E10"/>
  <c r="E8"/>
  <c r="E13"/>
  <c r="E7"/>
  <c r="E11"/>
  <c r="E12" i="10"/>
  <c r="E5"/>
  <c r="E15"/>
  <c r="E22"/>
  <c r="E11"/>
  <c r="E17"/>
  <c r="E21"/>
  <c r="E14"/>
  <c r="E18"/>
  <c r="E16"/>
  <c r="E10"/>
  <c r="E9"/>
  <c r="E13"/>
  <c r="E6"/>
  <c r="E20"/>
  <c r="E8"/>
  <c r="E19"/>
  <c r="E7"/>
  <c r="AK95" i="6"/>
  <c r="AL95" s="1"/>
  <c r="AM95" s="1"/>
  <c r="AN95" s="1"/>
  <c r="AO95" s="1"/>
  <c r="AP95" s="1"/>
  <c r="K95" s="1"/>
  <c r="N95"/>
  <c r="AK94"/>
  <c r="AL94" s="1"/>
  <c r="AM94" s="1"/>
  <c r="AN94" s="1"/>
  <c r="AO94" s="1"/>
  <c r="AP94" s="1"/>
  <c r="K94" s="1"/>
  <c r="N94"/>
  <c r="AK93"/>
  <c r="AL93" s="1"/>
  <c r="AM93" s="1"/>
  <c r="AN93" s="1"/>
  <c r="AO93" s="1"/>
  <c r="AP93" s="1"/>
  <c r="N93"/>
  <c r="AK92"/>
  <c r="AL92" s="1"/>
  <c r="AM92" s="1"/>
  <c r="AN92" s="1"/>
  <c r="AO92" s="1"/>
  <c r="AP92" s="1"/>
  <c r="K92" s="1"/>
  <c r="N92"/>
  <c r="AK91"/>
  <c r="AL91" s="1"/>
  <c r="AM91" s="1"/>
  <c r="AN91" s="1"/>
  <c r="AO91" s="1"/>
  <c r="AP91" s="1"/>
  <c r="K91" s="1"/>
  <c r="N91"/>
  <c r="AK90"/>
  <c r="AL90"/>
  <c r="AM90" s="1"/>
  <c r="AN90" s="1"/>
  <c r="AO90" s="1"/>
  <c r="AP90" s="1"/>
  <c r="N90"/>
  <c r="AK89"/>
  <c r="AL89" s="1"/>
  <c r="AM89" s="1"/>
  <c r="AN89" s="1"/>
  <c r="AO89" s="1"/>
  <c r="AP89" s="1"/>
  <c r="K89" s="1"/>
  <c r="N89"/>
  <c r="AK88"/>
  <c r="AL88" s="1"/>
  <c r="AM88" s="1"/>
  <c r="AN88" s="1"/>
  <c r="AO88" s="1"/>
  <c r="AP88" s="1"/>
  <c r="K88" s="1"/>
  <c r="N88"/>
  <c r="AK87"/>
  <c r="AL87" s="1"/>
  <c r="AM87" s="1"/>
  <c r="AN87" s="1"/>
  <c r="AO87" s="1"/>
  <c r="AP87" s="1"/>
  <c r="K87" s="1"/>
  <c r="N87"/>
  <c r="AK86"/>
  <c r="AL86" s="1"/>
  <c r="AM86" s="1"/>
  <c r="AN86" s="1"/>
  <c r="AO86" s="1"/>
  <c r="AP86" s="1"/>
  <c r="N86"/>
  <c r="AK85"/>
  <c r="AL85" s="1"/>
  <c r="AM85" s="1"/>
  <c r="AN85" s="1"/>
  <c r="AO85" s="1"/>
  <c r="AP85" s="1"/>
  <c r="K85" s="1"/>
  <c r="N85"/>
  <c r="AK84"/>
  <c r="AL84" s="1"/>
  <c r="AM84" s="1"/>
  <c r="AN84" s="1"/>
  <c r="AO84" s="1"/>
  <c r="AP84" s="1"/>
  <c r="K84" s="1"/>
  <c r="N84"/>
  <c r="AK83"/>
  <c r="AL83" s="1"/>
  <c r="AM83" s="1"/>
  <c r="AN83" s="1"/>
  <c r="AO83" s="1"/>
  <c r="AP83" s="1"/>
  <c r="K83" s="1"/>
  <c r="N83"/>
  <c r="AK82"/>
  <c r="AL82" s="1"/>
  <c r="AM82" s="1"/>
  <c r="AN82" s="1"/>
  <c r="AO82" s="1"/>
  <c r="AP82" s="1"/>
  <c r="N82"/>
  <c r="AK81"/>
  <c r="AL81" s="1"/>
  <c r="AM81" s="1"/>
  <c r="AN81" s="1"/>
  <c r="AO81" s="1"/>
  <c r="AP81" s="1"/>
  <c r="K81" s="1"/>
  <c r="N81"/>
  <c r="AK80"/>
  <c r="AL80"/>
  <c r="AM80" s="1"/>
  <c r="AN80" s="1"/>
  <c r="AO80" s="1"/>
  <c r="AP80" s="1"/>
  <c r="K80" s="1"/>
  <c r="N80"/>
  <c r="AK79"/>
  <c r="AL79"/>
  <c r="AM79" s="1"/>
  <c r="AN79" s="1"/>
  <c r="AO79" s="1"/>
  <c r="AP79" s="1"/>
  <c r="K79" s="1"/>
  <c r="N79"/>
  <c r="AK78"/>
  <c r="AL78"/>
  <c r="AM78" s="1"/>
  <c r="AN78" s="1"/>
  <c r="AO78" s="1"/>
  <c r="AP78" s="1"/>
  <c r="K78" s="1"/>
  <c r="N78"/>
  <c r="AK77"/>
  <c r="AL77"/>
  <c r="AM77" s="1"/>
  <c r="AN77" s="1"/>
  <c r="AO77" s="1"/>
  <c r="AP77" s="1"/>
  <c r="K77" s="1"/>
  <c r="N77"/>
  <c r="AK76"/>
  <c r="AL76"/>
  <c r="AM76" s="1"/>
  <c r="AN76" s="1"/>
  <c r="AO76" s="1"/>
  <c r="AP76" s="1"/>
  <c r="K76" s="1"/>
  <c r="N76"/>
  <c r="AK75"/>
  <c r="AL75"/>
  <c r="AM75" s="1"/>
  <c r="AN75" s="1"/>
  <c r="AO75" s="1"/>
  <c r="AP75" s="1"/>
  <c r="K75" s="1"/>
  <c r="N75"/>
  <c r="AK74"/>
  <c r="AL74" s="1"/>
  <c r="AM74" s="1"/>
  <c r="AN74" s="1"/>
  <c r="AO74" s="1"/>
  <c r="AP74" s="1"/>
  <c r="K74" s="1"/>
  <c r="N74"/>
  <c r="AK73"/>
  <c r="AL73" s="1"/>
  <c r="AM73" s="1"/>
  <c r="AN73" s="1"/>
  <c r="AO73" s="1"/>
  <c r="AP73" s="1"/>
  <c r="N73"/>
  <c r="AK72"/>
  <c r="AL72"/>
  <c r="AM72" s="1"/>
  <c r="AN72" s="1"/>
  <c r="AO72" s="1"/>
  <c r="AP72" s="1"/>
  <c r="K72" s="1"/>
  <c r="N72"/>
  <c r="AK71"/>
  <c r="AL71" s="1"/>
  <c r="AM71" s="1"/>
  <c r="AN71" s="1"/>
  <c r="AO71" s="1"/>
  <c r="AP71" s="1"/>
  <c r="K71" s="1"/>
  <c r="N71"/>
  <c r="AK70"/>
  <c r="AL70" s="1"/>
  <c r="AM70" s="1"/>
  <c r="AN70" s="1"/>
  <c r="AO70" s="1"/>
  <c r="AP70" s="1"/>
  <c r="K70" s="1"/>
  <c r="N70"/>
  <c r="AK69"/>
  <c r="AL69" s="1"/>
  <c r="AM69" s="1"/>
  <c r="AN69" s="1"/>
  <c r="AO69" s="1"/>
  <c r="AP69" s="1"/>
  <c r="N69"/>
  <c r="AK68"/>
  <c r="AL68" s="1"/>
  <c r="AM68" s="1"/>
  <c r="AN68" s="1"/>
  <c r="AO68" s="1"/>
  <c r="AP68" s="1"/>
  <c r="K68" s="1"/>
  <c r="N68"/>
  <c r="AK67"/>
  <c r="AL67" s="1"/>
  <c r="AM67" s="1"/>
  <c r="AN67" s="1"/>
  <c r="AO67" s="1"/>
  <c r="AP67" s="1"/>
  <c r="K67" s="1"/>
  <c r="N67"/>
  <c r="AK66"/>
  <c r="AL66" s="1"/>
  <c r="AM66" s="1"/>
  <c r="AN66" s="1"/>
  <c r="AO66" s="1"/>
  <c r="AP66" s="1"/>
  <c r="K66" s="1"/>
  <c r="N66"/>
  <c r="AK65"/>
  <c r="AL65" s="1"/>
  <c r="AM65" s="1"/>
  <c r="AN65" s="1"/>
  <c r="AO65" s="1"/>
  <c r="AP65" s="1"/>
  <c r="N65"/>
  <c r="AK64"/>
  <c r="AL64"/>
  <c r="AM64" s="1"/>
  <c r="AN64" s="1"/>
  <c r="AO64" s="1"/>
  <c r="AP64" s="1"/>
  <c r="K64" s="1"/>
  <c r="N64"/>
  <c r="AK63"/>
  <c r="AL63" s="1"/>
  <c r="AM63" s="1"/>
  <c r="AN63" s="1"/>
  <c r="AO63" s="1"/>
  <c r="AP63" s="1"/>
  <c r="K63" s="1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AK56" i="18"/>
  <c r="U10" i="5"/>
  <c r="V10" s="1"/>
  <c r="W10" s="1"/>
  <c r="X10" s="1"/>
  <c r="Y10" s="1"/>
  <c r="U12"/>
  <c r="V12" s="1"/>
  <c r="W12" s="1"/>
  <c r="X12" s="1"/>
  <c r="Y12" s="1"/>
  <c r="U11"/>
  <c r="V11" s="1"/>
  <c r="W11" s="1"/>
  <c r="X11" s="1"/>
  <c r="Y11" s="1"/>
  <c r="U14"/>
  <c r="V14" s="1"/>
  <c r="W14" s="1"/>
  <c r="X14" s="1"/>
  <c r="Y14" s="1"/>
  <c r="U7"/>
  <c r="V7" s="1"/>
  <c r="W7" s="1"/>
  <c r="X7" s="1"/>
  <c r="Y7" s="1"/>
  <c r="U15"/>
  <c r="V15" s="1"/>
  <c r="W15" s="1"/>
  <c r="X15" s="1"/>
  <c r="Y15" s="1"/>
  <c r="U5"/>
  <c r="V5" s="1"/>
  <c r="W5" s="1"/>
  <c r="X5" s="1"/>
  <c r="Y5" s="1"/>
  <c r="U20"/>
  <c r="V20" s="1"/>
  <c r="W20" s="1"/>
  <c r="X20" s="1"/>
  <c r="Y20" s="1"/>
  <c r="U19"/>
  <c r="V19" s="1"/>
  <c r="W19" s="1"/>
  <c r="X19" s="1"/>
  <c r="Y19" s="1"/>
  <c r="U9"/>
  <c r="V9" s="1"/>
  <c r="W9" s="1"/>
  <c r="X9" s="1"/>
  <c r="Y9" s="1"/>
  <c r="U16"/>
  <c r="V16" s="1"/>
  <c r="W16" s="1"/>
  <c r="X16" s="1"/>
  <c r="Y16" s="1"/>
  <c r="U8"/>
  <c r="V8" s="1"/>
  <c r="W8" s="1"/>
  <c r="X8" s="1"/>
  <c r="Y8" s="1"/>
  <c r="U4"/>
  <c r="V4" s="1"/>
  <c r="W4" s="1"/>
  <c r="X4" s="1"/>
  <c r="Y4" s="1"/>
  <c r="T8" i="4"/>
  <c r="U8" s="1"/>
  <c r="V8" s="1"/>
  <c r="W8" s="1"/>
  <c r="X8" s="1"/>
  <c r="AD12" i="3"/>
  <c r="W12"/>
  <c r="V12"/>
  <c r="W22"/>
  <c r="V22"/>
  <c r="AD15"/>
  <c r="W15"/>
  <c r="V15"/>
  <c r="AD7"/>
  <c r="W7"/>
  <c r="V7"/>
  <c r="AD20"/>
  <c r="W20"/>
  <c r="V20"/>
  <c r="W21"/>
  <c r="V21"/>
  <c r="W5"/>
  <c r="V5"/>
  <c r="W17"/>
  <c r="V17"/>
  <c r="W18"/>
  <c r="V18"/>
  <c r="W19"/>
  <c r="V19"/>
  <c r="AD11"/>
  <c r="W11"/>
  <c r="V11"/>
  <c r="AD16"/>
  <c r="W16"/>
  <c r="V16"/>
  <c r="AD8"/>
  <c r="W8"/>
  <c r="V8"/>
  <c r="W6"/>
  <c r="V6"/>
  <c r="AD9"/>
  <c r="W9"/>
  <c r="V9"/>
  <c r="AD13"/>
  <c r="W13"/>
  <c r="V13"/>
  <c r="W10"/>
  <c r="V10"/>
  <c r="W6" i="2"/>
  <c r="V6"/>
  <c r="W12"/>
  <c r="V12"/>
  <c r="W5"/>
  <c r="V5"/>
  <c r="W7"/>
  <c r="W13"/>
  <c r="W15"/>
  <c r="W10"/>
  <c r="V10"/>
  <c r="W8"/>
  <c r="V8"/>
  <c r="W16"/>
  <c r="V16"/>
  <c r="W9"/>
  <c r="V9"/>
  <c r="W14"/>
  <c r="V14"/>
  <c r="W11"/>
  <c r="V11"/>
  <c r="AD17" i="3"/>
  <c r="AD8" i="2"/>
  <c r="N13" i="8"/>
  <c r="O13" s="1"/>
  <c r="P5" i="6" l="1"/>
  <c r="Q5" s="1"/>
  <c r="K61"/>
  <c r="K53"/>
  <c r="K49"/>
  <c r="K33"/>
  <c r="K73"/>
  <c r="K82"/>
  <c r="K86"/>
  <c r="K90"/>
  <c r="K62"/>
  <c r="K58"/>
  <c r="K54"/>
  <c r="K50"/>
  <c r="K46"/>
  <c r="K57"/>
  <c r="K45"/>
  <c r="K65"/>
  <c r="K69"/>
  <c r="K93"/>
  <c r="AH32" i="8"/>
  <c r="AQ32" s="1"/>
  <c r="AH39"/>
  <c r="AQ39" s="1"/>
  <c r="AH27"/>
  <c r="AQ27" s="1"/>
  <c r="AH23"/>
  <c r="AQ23" s="1"/>
  <c r="AH24"/>
  <c r="AQ24" s="1"/>
  <c r="AH35"/>
  <c r="AQ35" s="1"/>
  <c r="AH20"/>
  <c r="AQ20" s="1"/>
  <c r="AH40"/>
  <c r="AQ40" s="1"/>
  <c r="AH36"/>
  <c r="AQ36" s="1"/>
  <c r="I5" i="6"/>
  <c r="I37"/>
  <c r="I33"/>
  <c r="I25"/>
  <c r="AP37"/>
  <c r="K37" s="1"/>
  <c r="AP29"/>
  <c r="K29" s="1"/>
  <c r="AP25"/>
  <c r="K25" s="1"/>
  <c r="P41" i="8"/>
  <c r="Q41" s="1"/>
  <c r="AH41" s="1"/>
  <c r="AQ41" s="1"/>
  <c r="P37"/>
  <c r="Q37" s="1"/>
  <c r="AH37" s="1"/>
  <c r="AQ37" s="1"/>
  <c r="P33"/>
  <c r="Q33" s="1"/>
  <c r="AH33" s="1"/>
  <c r="AQ33" s="1"/>
  <c r="P29"/>
  <c r="Q29" s="1"/>
  <c r="AH29" s="1"/>
  <c r="AQ29" s="1"/>
  <c r="P25"/>
  <c r="Q25" s="1"/>
  <c r="AH25" s="1"/>
  <c r="AQ25" s="1"/>
  <c r="P21"/>
  <c r="Q21" s="1"/>
  <c r="AH21" s="1"/>
  <c r="AQ21" s="1"/>
  <c r="P13"/>
  <c r="P9"/>
  <c r="P42"/>
  <c r="Q42" s="1"/>
  <c r="AH42" s="1"/>
  <c r="AQ42" s="1"/>
  <c r="P38"/>
  <c r="Q38" s="1"/>
  <c r="AH38" s="1"/>
  <c r="AQ38" s="1"/>
  <c r="P34"/>
  <c r="Q34" s="1"/>
  <c r="AH34" s="1"/>
  <c r="AQ34" s="1"/>
  <c r="P30"/>
  <c r="Q30" s="1"/>
  <c r="AH30" s="1"/>
  <c r="AQ30" s="1"/>
  <c r="P26"/>
  <c r="Q26" s="1"/>
  <c r="AH26" s="1"/>
  <c r="AQ26" s="1"/>
  <c r="P22"/>
  <c r="Q22" s="1"/>
  <c r="AH22" s="1"/>
  <c r="AQ22" s="1"/>
  <c r="P4"/>
  <c r="Q19"/>
  <c r="I5"/>
  <c r="AK41" i="6"/>
  <c r="AL41" s="1"/>
  <c r="AM41" s="1"/>
  <c r="AN41" s="1"/>
  <c r="AO41" s="1"/>
  <c r="AP41" s="1"/>
  <c r="K41" s="1"/>
  <c r="AK39"/>
  <c r="AL39" s="1"/>
  <c r="AM39" s="1"/>
  <c r="AN39" s="1"/>
  <c r="AO39" s="1"/>
  <c r="AP39" s="1"/>
  <c r="K39" s="1"/>
  <c r="AK42"/>
  <c r="AL42" s="1"/>
  <c r="AM42" s="1"/>
  <c r="AN42" s="1"/>
  <c r="AO42" s="1"/>
  <c r="AP42" s="1"/>
  <c r="K42" s="1"/>
  <c r="AK40"/>
  <c r="AL40" s="1"/>
  <c r="AM40" s="1"/>
  <c r="AN40" s="1"/>
  <c r="AO40" s="1"/>
  <c r="AP40" s="1"/>
  <c r="K40" s="1"/>
  <c r="AK38"/>
  <c r="AL38" s="1"/>
  <c r="AM38" s="1"/>
  <c r="AN38" s="1"/>
  <c r="AO38" s="1"/>
  <c r="AP38" s="1"/>
  <c r="K38" s="1"/>
  <c r="AK41" i="8"/>
  <c r="AL41" s="1"/>
  <c r="AM41" s="1"/>
  <c r="AN41" s="1"/>
  <c r="AO41" s="1"/>
  <c r="AP41" s="1"/>
  <c r="AK39"/>
  <c r="AL39" s="1"/>
  <c r="AM39" s="1"/>
  <c r="AN39" s="1"/>
  <c r="AO39" s="1"/>
  <c r="AP39" s="1"/>
  <c r="AK42"/>
  <c r="AL42" s="1"/>
  <c r="AM42" s="1"/>
  <c r="AN42" s="1"/>
  <c r="AO42" s="1"/>
  <c r="AP42" s="1"/>
  <c r="AK40"/>
  <c r="AL40" s="1"/>
  <c r="AM40" s="1"/>
  <c r="AN40" s="1"/>
  <c r="AO40" s="1"/>
  <c r="AP40" s="1"/>
  <c r="AK38"/>
  <c r="AL38" s="1"/>
  <c r="AM38" s="1"/>
  <c r="AN38" s="1"/>
  <c r="AO38" s="1"/>
  <c r="AP38" s="1"/>
  <c r="F1" i="13"/>
  <c r="G2" i="9"/>
  <c r="U1" i="8"/>
  <c r="U1" i="6"/>
  <c r="G2" i="19"/>
  <c r="AK36" i="6"/>
  <c r="AL36" s="1"/>
  <c r="AM36" s="1"/>
  <c r="AN36" s="1"/>
  <c r="AO36" s="1"/>
  <c r="AP36" s="1"/>
  <c r="K36" s="1"/>
  <c r="AK32"/>
  <c r="AL32" s="1"/>
  <c r="AM32" s="1"/>
  <c r="AN32" s="1"/>
  <c r="AO32" s="1"/>
  <c r="AP32" s="1"/>
  <c r="K32" s="1"/>
  <c r="AK28"/>
  <c r="AL28" s="1"/>
  <c r="AM28" s="1"/>
  <c r="AN28" s="1"/>
  <c r="AO28" s="1"/>
  <c r="AP28" s="1"/>
  <c r="K28" s="1"/>
  <c r="AK24"/>
  <c r="AL24" s="1"/>
  <c r="AM24" s="1"/>
  <c r="AN24" s="1"/>
  <c r="AO24" s="1"/>
  <c r="AP24" s="1"/>
  <c r="K24" s="1"/>
  <c r="AK34"/>
  <c r="AL34" s="1"/>
  <c r="AM34" s="1"/>
  <c r="AN34" s="1"/>
  <c r="AO34" s="1"/>
  <c r="AP34" s="1"/>
  <c r="K34" s="1"/>
  <c r="AK30"/>
  <c r="AL30" s="1"/>
  <c r="AM30" s="1"/>
  <c r="AN30" s="1"/>
  <c r="AO30" s="1"/>
  <c r="AP30" s="1"/>
  <c r="K30" s="1"/>
  <c r="AK26"/>
  <c r="AL26" s="1"/>
  <c r="AM26" s="1"/>
  <c r="AN26" s="1"/>
  <c r="AO26" s="1"/>
  <c r="AP26" s="1"/>
  <c r="K26" s="1"/>
  <c r="N31" i="8"/>
  <c r="O31" s="1"/>
  <c r="N23"/>
  <c r="O23" s="1"/>
  <c r="N12"/>
  <c r="O12" s="1"/>
  <c r="N35"/>
  <c r="O35" s="1"/>
  <c r="N27"/>
  <c r="O27" s="1"/>
  <c r="AK37"/>
  <c r="AL37" s="1"/>
  <c r="AM37" s="1"/>
  <c r="AN37" s="1"/>
  <c r="AO37" s="1"/>
  <c r="AP37" s="1"/>
  <c r="AK35"/>
  <c r="AL35" s="1"/>
  <c r="AM35" s="1"/>
  <c r="AN35" s="1"/>
  <c r="AO35" s="1"/>
  <c r="AP35" s="1"/>
  <c r="AK33"/>
  <c r="AL33" s="1"/>
  <c r="AM33" s="1"/>
  <c r="AN33" s="1"/>
  <c r="AO33" s="1"/>
  <c r="AP33" s="1"/>
  <c r="AK31"/>
  <c r="AL31" s="1"/>
  <c r="AM31" s="1"/>
  <c r="AN31" s="1"/>
  <c r="AO31" s="1"/>
  <c r="AP31" s="1"/>
  <c r="AK29"/>
  <c r="AL29" s="1"/>
  <c r="AM29" s="1"/>
  <c r="AN29" s="1"/>
  <c r="AO29" s="1"/>
  <c r="AP29" s="1"/>
  <c r="AK27"/>
  <c r="AL27" s="1"/>
  <c r="AM27" s="1"/>
  <c r="AN27" s="1"/>
  <c r="AO27" s="1"/>
  <c r="AP27" s="1"/>
  <c r="AK25"/>
  <c r="AL25" s="1"/>
  <c r="AM25" s="1"/>
  <c r="AN25" s="1"/>
  <c r="AO25" s="1"/>
  <c r="AP25" s="1"/>
  <c r="AK23"/>
  <c r="AL23" s="1"/>
  <c r="AM23" s="1"/>
  <c r="AN23" s="1"/>
  <c r="AO23" s="1"/>
  <c r="AP23" s="1"/>
  <c r="AK21"/>
  <c r="AL21" s="1"/>
  <c r="AM21" s="1"/>
  <c r="AN21" s="1"/>
  <c r="AO21" s="1"/>
  <c r="AP21" s="1"/>
  <c r="AK36"/>
  <c r="AL36" s="1"/>
  <c r="AM36" s="1"/>
  <c r="AN36" s="1"/>
  <c r="AO36" s="1"/>
  <c r="AP36" s="1"/>
  <c r="AK34"/>
  <c r="AL34" s="1"/>
  <c r="AM34" s="1"/>
  <c r="AN34" s="1"/>
  <c r="AO34" s="1"/>
  <c r="AP34" s="1"/>
  <c r="AK32"/>
  <c r="AL32" s="1"/>
  <c r="AM32" s="1"/>
  <c r="AN32" s="1"/>
  <c r="AO32" s="1"/>
  <c r="AP32" s="1"/>
  <c r="AK30"/>
  <c r="AL30" s="1"/>
  <c r="AM30" s="1"/>
  <c r="AN30" s="1"/>
  <c r="AO30" s="1"/>
  <c r="AP30" s="1"/>
  <c r="AK28"/>
  <c r="AL28" s="1"/>
  <c r="AM28" s="1"/>
  <c r="AN28" s="1"/>
  <c r="AO28" s="1"/>
  <c r="AP28" s="1"/>
  <c r="AK26"/>
  <c r="AL26" s="1"/>
  <c r="AM26" s="1"/>
  <c r="AN26" s="1"/>
  <c r="AO26" s="1"/>
  <c r="AP26" s="1"/>
  <c r="AK24"/>
  <c r="AL24" s="1"/>
  <c r="AM24" s="1"/>
  <c r="AN24" s="1"/>
  <c r="AO24" s="1"/>
  <c r="AP24" s="1"/>
  <c r="AK22"/>
  <c r="AL22" s="1"/>
  <c r="AM22" s="1"/>
  <c r="AN22" s="1"/>
  <c r="AO22" s="1"/>
  <c r="AP22" s="1"/>
  <c r="H1" i="5"/>
  <c r="L1" i="16"/>
  <c r="H1" i="4"/>
  <c r="F1" i="14"/>
  <c r="L1" i="17"/>
  <c r="F1" i="15"/>
  <c r="Q8" i="8"/>
  <c r="Q14"/>
  <c r="AH14" s="1"/>
  <c r="AQ14" s="1"/>
  <c r="Q16"/>
  <c r="Q9"/>
  <c r="AH9" s="1"/>
  <c r="AQ9" s="1"/>
  <c r="Q13"/>
  <c r="Q4"/>
  <c r="Q11"/>
  <c r="Q10"/>
  <c r="AH10" s="1"/>
  <c r="AQ10" s="1"/>
  <c r="AK10"/>
  <c r="AL10" s="1"/>
  <c r="AM10" s="1"/>
  <c r="AN10" s="1"/>
  <c r="AO10" s="1"/>
  <c r="AP10" s="1"/>
  <c r="K10" s="1"/>
  <c r="N7" i="6"/>
  <c r="O7" s="1"/>
  <c r="AK22"/>
  <c r="AL22" s="1"/>
  <c r="AM22" s="1"/>
  <c r="AN22" s="1"/>
  <c r="AO22" s="1"/>
  <c r="AP22" s="1"/>
  <c r="K22" s="1"/>
  <c r="AF20" i="3"/>
  <c r="AF23"/>
  <c r="AF18"/>
  <c r="AF10"/>
  <c r="Q12" i="8"/>
  <c r="N4"/>
  <c r="O4" s="1"/>
  <c r="N21" i="6"/>
  <c r="O21" s="1"/>
  <c r="Q6" i="8"/>
  <c r="Q17"/>
  <c r="Q5"/>
  <c r="Q15"/>
  <c r="Q7"/>
  <c r="Q18"/>
  <c r="I14"/>
  <c r="AF22" i="3"/>
  <c r="AK13" i="6"/>
  <c r="AL13" s="1"/>
  <c r="AM13" s="1"/>
  <c r="AN13" s="1"/>
  <c r="AO13" s="1"/>
  <c r="AP13" s="1"/>
  <c r="K13" s="1"/>
  <c r="AK21"/>
  <c r="AL21" s="1"/>
  <c r="AM21" s="1"/>
  <c r="AN21" s="1"/>
  <c r="AO21" s="1"/>
  <c r="AP21" s="1"/>
  <c r="K21" s="1"/>
  <c r="AK6"/>
  <c r="AL6" s="1"/>
  <c r="AM6" s="1"/>
  <c r="AN6" s="1"/>
  <c r="AO6" s="1"/>
  <c r="AP6" s="1"/>
  <c r="K6" s="1"/>
  <c r="N4"/>
  <c r="O4" s="1"/>
  <c r="N13"/>
  <c r="O13" s="1"/>
  <c r="N9"/>
  <c r="O9" s="1"/>
  <c r="AP4"/>
  <c r="K4" s="1"/>
  <c r="AP20"/>
  <c r="K20" s="1"/>
  <c r="AP16"/>
  <c r="K16" s="1"/>
  <c r="AP8"/>
  <c r="K8" s="1"/>
  <c r="N16"/>
  <c r="O16" s="1"/>
  <c r="N5" i="8"/>
  <c r="O5" s="1"/>
  <c r="N11"/>
  <c r="O11" s="1"/>
  <c r="AF6" i="2"/>
  <c r="I8" i="6"/>
  <c r="AK11"/>
  <c r="AL11" s="1"/>
  <c r="AM11" s="1"/>
  <c r="AN11" s="1"/>
  <c r="AO11" s="1"/>
  <c r="AP11" s="1"/>
  <c r="K11" s="1"/>
  <c r="I16"/>
  <c r="AF21" i="3"/>
  <c r="AP18" i="6"/>
  <c r="K18" s="1"/>
  <c r="AP14"/>
  <c r="K14" s="1"/>
  <c r="AF17" i="3"/>
  <c r="AP19" i="6"/>
  <c r="K19" s="1"/>
  <c r="AP15"/>
  <c r="K15" s="1"/>
  <c r="AF14" i="3"/>
  <c r="AP9" i="8"/>
  <c r="K9" s="1"/>
  <c r="AF15" i="2"/>
  <c r="AE7"/>
  <c r="AF7" s="1"/>
  <c r="AP5" i="8"/>
  <c r="K5" s="1"/>
  <c r="AF19" i="2"/>
  <c r="AF16"/>
  <c r="AE12"/>
  <c r="AF12" s="1"/>
  <c r="AE8"/>
  <c r="AF8" s="1"/>
  <c r="AP16" i="8"/>
  <c r="K16" s="1"/>
  <c r="AF20" i="2"/>
  <c r="AF13"/>
  <c r="AE9"/>
  <c r="AF9" s="1"/>
  <c r="AF18"/>
  <c r="AE11"/>
  <c r="AF11" s="1"/>
  <c r="AF5"/>
  <c r="AP12" i="8"/>
  <c r="K12" s="1"/>
  <c r="AE10" i="2"/>
  <c r="AF10" s="1"/>
  <c r="AP5" i="6"/>
  <c r="K5" s="1"/>
  <c r="I15"/>
  <c r="N18"/>
  <c r="O18" s="1"/>
  <c r="I19"/>
  <c r="AK9"/>
  <c r="AL9" s="1"/>
  <c r="AM9" s="1"/>
  <c r="AN9" s="1"/>
  <c r="AO9" s="1"/>
  <c r="AP9" s="1"/>
  <c r="K9" s="1"/>
  <c r="AF19" i="3"/>
  <c r="N8" i="8"/>
  <c r="O8" s="1"/>
  <c r="N19"/>
  <c r="O19" s="1"/>
  <c r="N19" i="6"/>
  <c r="O19" s="1"/>
  <c r="I20"/>
  <c r="N14"/>
  <c r="O14" s="1"/>
  <c r="N10"/>
  <c r="O10" s="1"/>
  <c r="N6"/>
  <c r="O6" s="1"/>
  <c r="N8"/>
  <c r="O8" s="1"/>
  <c r="N15"/>
  <c r="O15" s="1"/>
  <c r="N20"/>
  <c r="O20" s="1"/>
  <c r="N17"/>
  <c r="O17" s="1"/>
  <c r="N12"/>
  <c r="O12" s="1"/>
  <c r="N5"/>
  <c r="O5" s="1"/>
  <c r="N11"/>
  <c r="O11" s="1"/>
  <c r="N9" i="8"/>
  <c r="O9" s="1"/>
  <c r="N18"/>
  <c r="O18" s="1"/>
  <c r="I4" i="6"/>
  <c r="I14"/>
  <c r="AK7" i="8"/>
  <c r="AL7" s="1"/>
  <c r="AM7" s="1"/>
  <c r="AN7" s="1"/>
  <c r="AO7" s="1"/>
  <c r="AP7" s="1"/>
  <c r="K7" s="1"/>
  <c r="AF5" i="3"/>
  <c r="AF7"/>
  <c r="AF12"/>
  <c r="AD19"/>
  <c r="AF16"/>
  <c r="AF9"/>
  <c r="AF6"/>
  <c r="AD21"/>
  <c r="AF11"/>
  <c r="AF15"/>
  <c r="AF8"/>
  <c r="AF13"/>
  <c r="AF14" i="2"/>
  <c r="AD6"/>
  <c r="AF17"/>
  <c r="I16" i="8"/>
  <c r="N17"/>
  <c r="O17" s="1"/>
  <c r="N16"/>
  <c r="O16" s="1"/>
  <c r="I19"/>
  <c r="AK19"/>
  <c r="AL19" s="1"/>
  <c r="AM19" s="1"/>
  <c r="AN19" s="1"/>
  <c r="AO19" s="1"/>
  <c r="AP19" s="1"/>
  <c r="K19" s="1"/>
  <c r="N15"/>
  <c r="O15" s="1"/>
  <c r="I17" i="6"/>
  <c r="AK17"/>
  <c r="AL17" s="1"/>
  <c r="AM17" s="1"/>
  <c r="AN17" s="1"/>
  <c r="AO17" s="1"/>
  <c r="AP17" s="1"/>
  <c r="K17" s="1"/>
  <c r="AK12"/>
  <c r="AL12" s="1"/>
  <c r="AM12" s="1"/>
  <c r="AN12" s="1"/>
  <c r="AO12" s="1"/>
  <c r="AP12" s="1"/>
  <c r="K12" s="1"/>
  <c r="AK10"/>
  <c r="AL10" s="1"/>
  <c r="AM10" s="1"/>
  <c r="AN10" s="1"/>
  <c r="AO10" s="1"/>
  <c r="AP10" s="1"/>
  <c r="K10" s="1"/>
  <c r="I18"/>
  <c r="AK13" i="8"/>
  <c r="AL13" s="1"/>
  <c r="AM13" s="1"/>
  <c r="AN13" s="1"/>
  <c r="AO13" s="1"/>
  <c r="AP13" s="1"/>
  <c r="K13" s="1"/>
  <c r="N10"/>
  <c r="O10" s="1"/>
  <c r="AK7" i="6"/>
  <c r="AL7" s="1"/>
  <c r="AM7" s="1"/>
  <c r="AN7" s="1"/>
  <c r="AO7" s="1"/>
  <c r="AP7" s="1"/>
  <c r="K7" s="1"/>
  <c r="N7" i="8"/>
  <c r="O7" s="1"/>
  <c r="AP15"/>
  <c r="K15" s="1"/>
  <c r="N6"/>
  <c r="O6" s="1"/>
  <c r="N14"/>
  <c r="O14" s="1"/>
  <c r="I8"/>
  <c r="AK8"/>
  <c r="AL8" s="1"/>
  <c r="AM8" s="1"/>
  <c r="AN8" s="1"/>
  <c r="AO8" s="1"/>
  <c r="AP8" s="1"/>
  <c r="K8" s="1"/>
  <c r="I11"/>
  <c r="AK4"/>
  <c r="AL4" s="1"/>
  <c r="AM4" s="1"/>
  <c r="AN4" s="1"/>
  <c r="AO4" s="1"/>
  <c r="AP4" s="1"/>
  <c r="K4" s="1"/>
  <c r="AP11"/>
  <c r="K11" s="1"/>
  <c r="AP18"/>
  <c r="K18" s="1"/>
  <c r="AP14"/>
  <c r="K14" s="1"/>
  <c r="AP17"/>
  <c r="K17" s="1"/>
  <c r="I18"/>
  <c r="I15"/>
  <c r="I17"/>
  <c r="AK6"/>
  <c r="AL6" s="1"/>
  <c r="AM6" s="1"/>
  <c r="AN6" s="1"/>
  <c r="AO6" s="1"/>
  <c r="AP6" s="1"/>
  <c r="K6" s="1"/>
  <c r="I12"/>
  <c r="I9"/>
  <c r="AH5" i="6" l="1"/>
  <c r="AQ5" s="1"/>
  <c r="AH15" i="8"/>
  <c r="AQ15" s="1"/>
  <c r="AH18"/>
  <c r="AQ18" s="1"/>
  <c r="AH13"/>
  <c r="AQ13" s="1"/>
  <c r="AH8"/>
  <c r="AQ8" s="1"/>
  <c r="AH7"/>
  <c r="AQ7" s="1"/>
  <c r="AH6"/>
  <c r="AQ6" s="1"/>
  <c r="AH11"/>
  <c r="AQ11" s="1"/>
  <c r="AH16"/>
  <c r="AQ16" s="1"/>
  <c r="AH19"/>
  <c r="AQ19" s="1"/>
  <c r="AH17"/>
  <c r="AQ17" s="1"/>
  <c r="AH12"/>
  <c r="AQ12" s="1"/>
  <c r="AH4"/>
  <c r="AQ4" s="1"/>
  <c r="AH5"/>
  <c r="AQ5" s="1"/>
</calcChain>
</file>

<file path=xl/sharedStrings.xml><?xml version="1.0" encoding="utf-8"?>
<sst xmlns="http://schemas.openxmlformats.org/spreadsheetml/2006/main" count="701" uniqueCount="269">
  <si>
    <t>Nazwisko i imię</t>
  </si>
  <si>
    <t>Klub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</si>
  <si>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</si>
  <si>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</si>
  <si>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</si>
  <si>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</si>
  <si>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</si>
  <si>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</si>
  <si>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</si>
  <si>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</si>
  <si>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</si>
  <si>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</si>
  <si>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</si>
  <si>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</si>
  <si>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</si>
  <si>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</si>
  <si>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</si>
  <si>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</si>
  <si>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</si>
  <si>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</si>
  <si>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</si>
  <si>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</si>
  <si>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</si>
  <si>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</si>
  <si>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</si>
  <si>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</si>
  <si>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</si>
  <si>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</si>
  <si>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</si>
  <si>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</si>
  <si>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</si>
  <si>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</si>
  <si>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</si>
  <si>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</si>
  <si>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</si>
  <si>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</si>
  <si>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</si>
  <si>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</si>
  <si>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</si>
  <si>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</si>
  <si>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</si>
  <si>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</si>
  <si>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</si>
  <si>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</si>
  <si>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</si>
  <si>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</si>
  <si>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</si>
  <si>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</si>
  <si>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</si>
  <si>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</si>
  <si>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</si>
  <si>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</si>
  <si>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</si>
  <si>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</si>
  <si>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</si>
  <si>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</si>
  <si>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</si>
  <si>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</si>
  <si>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</si>
  <si>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</si>
  <si>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Rocznik</t>
  </si>
  <si>
    <t>Data</t>
  </si>
  <si>
    <t>płeć</t>
  </si>
  <si>
    <t>Wzrost</t>
  </si>
  <si>
    <t>Waga</t>
  </si>
  <si>
    <t>LP</t>
  </si>
  <si>
    <t>59.</t>
  </si>
  <si>
    <t>60.</t>
  </si>
  <si>
    <t>61.</t>
  </si>
  <si>
    <t>62.</t>
  </si>
  <si>
    <t>Lp</t>
  </si>
  <si>
    <t>2 mmol</t>
  </si>
  <si>
    <t>4 mmol</t>
  </si>
  <si>
    <t>6 mmol</t>
  </si>
  <si>
    <t>8 mmol</t>
  </si>
  <si>
    <t>82% z 4 mmol</t>
  </si>
  <si>
    <t>W/m.c.</t>
  </si>
  <si>
    <t>Moc</t>
  </si>
  <si>
    <t>HR</t>
  </si>
  <si>
    <t>LA</t>
  </si>
  <si>
    <t>m.c</t>
  </si>
  <si>
    <t>W/mc</t>
  </si>
  <si>
    <t>UR</t>
  </si>
  <si>
    <t xml:space="preserve">1.   </t>
  </si>
  <si>
    <t xml:space="preserve">2.   </t>
  </si>
  <si>
    <t xml:space="preserve">3.   </t>
  </si>
  <si>
    <t xml:space="preserve">4.   </t>
  </si>
  <si>
    <t xml:space="preserve">5.   </t>
  </si>
  <si>
    <t xml:space="preserve">6. </t>
  </si>
  <si>
    <t>Lp.</t>
  </si>
  <si>
    <t>ur.</t>
  </si>
  <si>
    <t xml:space="preserve">Czas </t>
  </si>
  <si>
    <t>Moc śr. W</t>
  </si>
  <si>
    <t>Tempo</t>
  </si>
  <si>
    <t>Śr 500 m</t>
  </si>
  <si>
    <t>6000m</t>
  </si>
  <si>
    <t>śr/500</t>
  </si>
  <si>
    <t>sek</t>
  </si>
  <si>
    <t>pace</t>
  </si>
  <si>
    <t>pace 3</t>
  </si>
  <si>
    <t>Parametry somatyczne</t>
  </si>
  <si>
    <t>Wyniki sprawdzianów</t>
  </si>
  <si>
    <t>Centr. Reg. Otwarcia Sez. Jun.</t>
  </si>
  <si>
    <t>Mistrzostwa Polski Juniorów</t>
  </si>
  <si>
    <t>Poziom sportowy</t>
  </si>
  <si>
    <t>2+</t>
  </si>
  <si>
    <t>1x</t>
  </si>
  <si>
    <t>2-</t>
  </si>
  <si>
    <t>2x</t>
  </si>
  <si>
    <t>4+</t>
  </si>
  <si>
    <t>4-</t>
  </si>
  <si>
    <t>4x</t>
  </si>
  <si>
    <t>8+</t>
  </si>
  <si>
    <t>Punkty</t>
  </si>
  <si>
    <t>Wys. ciała</t>
  </si>
  <si>
    <t>pkt</t>
  </si>
  <si>
    <t>Erg 6000m</t>
  </si>
  <si>
    <t>Erg.6000/mc</t>
  </si>
  <si>
    <t>F max</t>
  </si>
  <si>
    <t>7min doc</t>
  </si>
  <si>
    <t>500m</t>
  </si>
  <si>
    <t>100m</t>
  </si>
  <si>
    <t>Bieg 3000</t>
  </si>
  <si>
    <t>1x, 2-</t>
  </si>
  <si>
    <t>1x, 2-, 2x</t>
  </si>
  <si>
    <t xml:space="preserve">4+, 4-, 4x, </t>
  </si>
  <si>
    <t>8+,2+</t>
  </si>
  <si>
    <t>CROSJun.</t>
  </si>
  <si>
    <t>Miejsce</t>
  </si>
  <si>
    <t xml:space="preserve"> 4-, 4x, </t>
  </si>
  <si>
    <t>Data konsultacji</t>
  </si>
  <si>
    <t>Dane zawodników</t>
  </si>
  <si>
    <t>Ergometr</t>
  </si>
  <si>
    <t>Fmax</t>
  </si>
  <si>
    <t>Siłownia</t>
  </si>
  <si>
    <t>Bieg 3000m</t>
  </si>
  <si>
    <t>Centralne Regaty Otwarcia Sezonu Jun.</t>
  </si>
  <si>
    <t>SUMA PUNKTÓW</t>
  </si>
  <si>
    <t>LP.</t>
  </si>
  <si>
    <t>m. ciała</t>
  </si>
  <si>
    <t>wys. ciała</t>
  </si>
  <si>
    <t>Erg. 6000m</t>
  </si>
  <si>
    <t>6000m/ mc</t>
  </si>
  <si>
    <t>Doc</t>
  </si>
  <si>
    <t>Wyc</t>
  </si>
  <si>
    <t>Suma</t>
  </si>
  <si>
    <t>Pkt</t>
  </si>
  <si>
    <t>Doc. 7 min</t>
  </si>
  <si>
    <t>Konkurencja</t>
  </si>
  <si>
    <t>Czas</t>
  </si>
  <si>
    <t>moc/mc</t>
  </si>
  <si>
    <t>1xL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</si>
  <si>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</si>
  <si>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</si>
  <si>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</si>
  <si>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</si>
  <si>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</si>
  <si>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</si>
  <si>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</si>
  <si>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</si>
  <si>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</si>
  <si>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</si>
  <si>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</si>
  <si>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</si>
  <si>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</si>
  <si>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</si>
  <si>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</si>
  <si>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</si>
  <si>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</si>
  <si>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</si>
  <si>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</si>
  <si>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</si>
  <si>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</si>
  <si>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</si>
  <si>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</si>
  <si>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</si>
  <si>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</si>
  <si>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</si>
  <si>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</si>
  <si>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</si>
  <si>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</si>
  <si>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</si>
  <si>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</si>
  <si>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UR.</t>
  </si>
  <si>
    <t>Droga</t>
  </si>
  <si>
    <t>Ciężar</t>
  </si>
  <si>
    <t>Praca</t>
  </si>
  <si>
    <t>m</t>
  </si>
  <si>
    <t>kg</t>
  </si>
  <si>
    <t>min.</t>
  </si>
  <si>
    <t>Powtórzeń</t>
  </si>
  <si>
    <t>KGM</t>
  </si>
  <si>
    <t>godz.</t>
  </si>
  <si>
    <t>moc max</t>
  </si>
  <si>
    <t>moc śr.</t>
  </si>
  <si>
    <t>czas</t>
  </si>
  <si>
    <t>ergometr 100 m</t>
  </si>
  <si>
    <t>Nazwisko i Imię</t>
  </si>
  <si>
    <t>Dociąganie</t>
  </si>
  <si>
    <t>Wyciskanie</t>
  </si>
  <si>
    <t>do ławeczki</t>
  </si>
  <si>
    <t>w leżeniu</t>
  </si>
  <si>
    <t>D+W</t>
  </si>
  <si>
    <t>RR   kg</t>
  </si>
  <si>
    <t>ERGOMETR 100 m</t>
  </si>
  <si>
    <t>CZAS</t>
  </si>
  <si>
    <t>MOC</t>
  </si>
  <si>
    <t>ERGOMETR 500 m</t>
  </si>
  <si>
    <t xml:space="preserve"> Wałcz  05-15.11.2015    Badania wydolnościowe 6 x 3'/30"  kobiety </t>
  </si>
  <si>
    <t xml:space="preserve"> Wałcz 05-15.11.2015.r.       Badania wydolnościowe 6 x 3'/30" mężczyźni</t>
  </si>
  <si>
    <t>Wałcz 05-15.11. 2015r.  Siła maksymalma juniorów</t>
  </si>
  <si>
    <t xml:space="preserve"> Wałcz 05-15.11.2015r.  Siła maksymalna juniorek</t>
  </si>
  <si>
    <t>DATA</t>
  </si>
  <si>
    <t>MIEJSCOWOŚĆ</t>
  </si>
  <si>
    <t>WOJEWÓDZTWO</t>
  </si>
  <si>
    <t>DŚL</t>
  </si>
  <si>
    <t>MAZ</t>
  </si>
  <si>
    <t>POM</t>
  </si>
  <si>
    <t>K-P</t>
  </si>
  <si>
    <t>LBL</t>
  </si>
  <si>
    <t>LBU</t>
  </si>
  <si>
    <t>MŁP</t>
  </si>
  <si>
    <t>ŁDZ</t>
  </si>
  <si>
    <t>OPO</t>
  </si>
  <si>
    <t>PDL</t>
  </si>
  <si>
    <t>PKR</t>
  </si>
  <si>
    <t>ŚL</t>
  </si>
  <si>
    <t>ŚW</t>
  </si>
  <si>
    <t>WLP</t>
  </si>
  <si>
    <t>W-M</t>
  </si>
  <si>
    <t>ZPM</t>
  </si>
  <si>
    <t>BYDGOSZCZ</t>
  </si>
  <si>
    <t>10-11.03.2016</t>
  </si>
  <si>
    <t>Ergometr 6000m KJM</t>
  </si>
  <si>
    <t>Ergometr 6000m MJM</t>
  </si>
  <si>
    <t>Wytrzymałość kończyn górnych - dociąganie 7' KJM</t>
  </si>
  <si>
    <t>Wytrzymałość kończyn górnych - dociąganie 7' MJM</t>
  </si>
  <si>
    <t>Woj..</t>
  </si>
  <si>
    <t>Woj.</t>
  </si>
  <si>
    <t>Ergometr 100m KJM</t>
  </si>
  <si>
    <t>Ergometr 100m MJM</t>
  </si>
  <si>
    <t>Temp.</t>
  </si>
  <si>
    <t>Ergometr 500m KJM</t>
  </si>
  <si>
    <t>Ergometr 500m MJM</t>
  </si>
  <si>
    <t>Bieg 3000 m KJM</t>
  </si>
  <si>
    <t>woj.</t>
  </si>
  <si>
    <t>Bieg 3000 m MJM</t>
  </si>
  <si>
    <t>KONSULTACJE KADRY WOJEWÓDZKIEJ (KOBIETY JUNIORKI MŁODSZE)</t>
  </si>
  <si>
    <t>KONSULTACJE KADRY WOJEWÓDZKIEJ (KOBIETY JUNIORZY MŁODSI)</t>
  </si>
  <si>
    <t>RKS ZAKOPANE</t>
  </si>
  <si>
    <t>KOWALSKA ANNA</t>
  </si>
  <si>
    <t>K</t>
  </si>
  <si>
    <t>KKS WISŁA</t>
  </si>
  <si>
    <t>M</t>
  </si>
  <si>
    <t>KOWLSKI JAN</t>
  </si>
  <si>
    <t>JANKOWSKA ALICJA</t>
  </si>
  <si>
    <t>KKW SIŁA</t>
  </si>
  <si>
    <t>3. WPISZ DANE ZE SPRAWDZIANÓW DO POSZCZEGÓLNYCH ARKUSZY</t>
  </si>
  <si>
    <t>MIŁEJ PRACY !!!</t>
  </si>
  <si>
    <t>KKKKKKK KK</t>
  </si>
  <si>
    <t>2. WYPEŁNIJ LISTY ZAWODNIKÓW DLA GRUPY KOBIET (LISTA KJM) I MĘŻCZYZN (LISTA MJM)</t>
  </si>
  <si>
    <t>1. WPISZ DANE WYKONANIA SPRAWDZIANÓW(DANE)</t>
  </si>
  <si>
    <t>4. PROGRAM SAM AUTOMATYCZNIE WYPEŁNI WSZYSTKIE WYNIKI W ARKUSZACH ZBIORCZYCH (zbiorcza KJM) (zbiorcza MJM) I OBLICZY PUNKTY</t>
  </si>
  <si>
    <t>5. W CELU USTALENIA KOLEJNOŚCI, FILTROWANIA, ITP.. SKOPIUJ ARKUSZ DO OSOBNEGO PLIKU EXCELA I MOŻESZ WYKONYWAĆ WSZYSTKIE DZIAŁANIA</t>
  </si>
  <si>
    <t>JURCZYK JAN</t>
  </si>
  <si>
    <t>PPP ŁOMŻA</t>
  </si>
  <si>
    <t>DANE</t>
  </si>
  <si>
    <t xml:space="preserve">6. UWAGA!!! ZAPISZ JAKO PLIK POD SWOJĄ NAZWĄ I WYCZYŚĆ Z DANYCH ARKUSZE ROBOCZE </t>
  </si>
  <si>
    <t>(LISTA KJM, LISTA MJM, KJM 6000 m, MJM 6000 m, KJM doc 7 min, MJM doc 7 min, KJM 100 m, MJM 100 m, KJM 500 m, MJM 500 m, KJM bieg 3000M, MJM bieg 3000m)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</si>
</sst>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164" formatCode="0.0"/>
    <numFmt numFmtId="165" formatCode="mm:ss.0;@"/>
    <numFmt numFmtId="166" formatCode="_-* #,##0.00\ _z_ł_-;\-* #,##0.00\ _z_ł_-;_-* \-??\ _z_ł_-;_-@_-"/>
    <numFmt numFmtId="167" formatCode="0.00000000"/>
    <numFmt numFmtId="168" formatCode="0.000"/>
  </numFmts>
  <fonts count="47">
    <font>
      <sz val="11"/>
      <color theme="1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.5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libri"/>
      <family val="2"/>
      <charset val="238"/>
    </font>
    <font>
      <b/>
      <sz val="12"/>
      <color indexed="56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</font>
    <font>
      <sz val="9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Calibri"/>
      <family val="2"/>
      <charset val="238"/>
    </font>
    <font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</font>
    <font>
      <b/>
      <sz val="11"/>
      <name val="Arial CE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18"/>
      <name val="Arial Narrow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34495E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9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8" fillId="0" borderId="0" applyFill="0" applyBorder="0" applyAlignment="0" applyProtection="0"/>
    <xf numFmtId="0" fontId="28" fillId="0" borderId="0"/>
    <xf numFmtId="44" fontId="2" fillId="0" borderId="0" applyFont="0" applyFill="0" applyBorder="0" applyAlignment="0" applyProtection="0"/>
  </cellStyleXfs>
  <cellXfs count="408">
    <xf numFmtId="0" fontId="0" fillId="0" borderId="0" xfId="0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7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7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7" fontId="15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7" fontId="16" fillId="0" borderId="1" xfId="0" applyNumberFormat="1" applyFont="1" applyBorder="1" applyAlignment="1">
      <alignment horizontal="center" wrapText="1"/>
    </xf>
    <xf numFmtId="47" fontId="15" fillId="0" borderId="1" xfId="0" applyNumberFormat="1" applyFont="1" applyBorder="1" applyAlignment="1">
      <alignment horizontal="center" wrapText="1"/>
    </xf>
    <xf numFmtId="47" fontId="16" fillId="0" borderId="1" xfId="0" applyNumberFormat="1" applyFont="1" applyBorder="1" applyAlignment="1">
      <alignment horizontal="center"/>
    </xf>
    <xf numFmtId="47" fontId="15" fillId="0" borderId="1" xfId="0" applyNumberFormat="1" applyFont="1" applyBorder="1" applyAlignment="1">
      <alignment horizontal="center"/>
    </xf>
    <xf numFmtId="47" fontId="16" fillId="0" borderId="1" xfId="0" applyNumberFormat="1" applyFont="1" applyFill="1" applyBorder="1" applyAlignment="1">
      <alignment horizontal="center" wrapText="1"/>
    </xf>
    <xf numFmtId="47" fontId="16" fillId="2" borderId="2" xfId="0" applyNumberFormat="1" applyFont="1" applyFill="1" applyBorder="1" applyAlignment="1">
      <alignment horizontal="center" wrapText="1"/>
    </xf>
    <xf numFmtId="47" fontId="16" fillId="2" borderId="1" xfId="0" applyNumberFormat="1" applyFont="1" applyFill="1" applyBorder="1" applyAlignment="1">
      <alignment horizontal="center"/>
    </xf>
    <xf numFmtId="47" fontId="16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7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165" fontId="16" fillId="0" borderId="1" xfId="0" applyNumberFormat="1" applyFont="1" applyBorder="1" applyAlignment="1">
      <alignment horizontal="center" wrapText="1"/>
    </xf>
    <xf numFmtId="165" fontId="16" fillId="0" borderId="1" xfId="0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" fontId="0" fillId="0" borderId="1" xfId="0" applyNumberFormat="1" applyBorder="1"/>
    <xf numFmtId="0" fontId="20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168" fontId="0" fillId="0" borderId="0" xfId="0" applyNumberFormat="1" applyBorder="1"/>
    <xf numFmtId="0" fontId="18" fillId="0" borderId="0" xfId="0" applyFont="1" applyBorder="1" applyAlignment="1">
      <alignment horizontal="center" vertical="center"/>
    </xf>
    <xf numFmtId="0" fontId="23" fillId="0" borderId="0" xfId="0" applyFont="1"/>
    <xf numFmtId="0" fontId="22" fillId="0" borderId="0" xfId="0" applyFont="1"/>
    <xf numFmtId="0" fontId="18" fillId="0" borderId="0" xfId="0" applyFont="1"/>
    <xf numFmtId="164" fontId="20" fillId="4" borderId="1" xfId="0" applyNumberFormat="1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indent="1"/>
    </xf>
    <xf numFmtId="164" fontId="20" fillId="4" borderId="10" xfId="0" applyNumberFormat="1" applyFont="1" applyFill="1" applyBorder="1" applyAlignment="1">
      <alignment horizontal="center" vertical="center"/>
    </xf>
    <xf numFmtId="164" fontId="20" fillId="4" borderId="11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1" fontId="22" fillId="0" borderId="0" xfId="0" applyNumberFormat="1" applyFont="1" applyBorder="1"/>
    <xf numFmtId="1" fontId="25" fillId="0" borderId="0" xfId="0" applyNumberFormat="1" applyFont="1" applyBorder="1"/>
    <xf numFmtId="20" fontId="25" fillId="0" borderId="0" xfId="0" applyNumberFormat="1" applyFont="1" applyBorder="1"/>
    <xf numFmtId="0" fontId="25" fillId="0" borderId="0" xfId="0" applyFont="1" applyFill="1" applyBorder="1"/>
    <xf numFmtId="0" fontId="22" fillId="0" borderId="0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165" fontId="0" fillId="0" borderId="0" xfId="0" applyNumberForma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9" fillId="0" borderId="0" xfId="0" applyFont="1"/>
    <xf numFmtId="0" fontId="20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26" fillId="3" borderId="1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/>
    </xf>
    <xf numFmtId="1" fontId="26" fillId="4" borderId="1" xfId="0" applyNumberFormat="1" applyFont="1" applyFill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4" borderId="1" xfId="0" applyFont="1" applyFill="1" applyBorder="1"/>
    <xf numFmtId="2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1" fontId="26" fillId="0" borderId="11" xfId="0" applyNumberFormat="1" applyFont="1" applyBorder="1" applyAlignment="1">
      <alignment horizontal="center" vertical="center" wrapText="1"/>
    </xf>
    <xf numFmtId="1" fontId="31" fillId="0" borderId="10" xfId="0" applyNumberFormat="1" applyFont="1" applyFill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64" fontId="27" fillId="0" borderId="1" xfId="0" applyNumberFormat="1" applyFont="1" applyBorder="1"/>
    <xf numFmtId="1" fontId="26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47" fontId="26" fillId="7" borderId="1" xfId="0" applyNumberFormat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3" borderId="12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" xfId="0" applyFont="1" applyBorder="1" applyAlignment="1">
      <alignment vertical="top" wrapText="1"/>
    </xf>
    <xf numFmtId="164" fontId="26" fillId="6" borderId="1" xfId="0" applyNumberFormat="1" applyFont="1" applyFill="1" applyBorder="1" applyAlignment="1">
      <alignment horizontal="center" vertical="center"/>
    </xf>
    <xf numFmtId="164" fontId="26" fillId="4" borderId="11" xfId="0" applyNumberFormat="1" applyFont="1" applyFill="1" applyBorder="1" applyAlignment="1">
      <alignment horizontal="center" vertical="center"/>
    </xf>
    <xf numFmtId="164" fontId="26" fillId="4" borderId="10" xfId="0" applyNumberFormat="1" applyFont="1" applyFill="1" applyBorder="1" applyAlignment="1">
      <alignment horizontal="center" vertical="center"/>
    </xf>
    <xf numFmtId="164" fontId="26" fillId="0" borderId="1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3" borderId="1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2" fontId="27" fillId="3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47" fontId="27" fillId="0" borderId="1" xfId="0" applyNumberFormat="1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27" fillId="0" borderId="0" xfId="0" applyFont="1"/>
    <xf numFmtId="0" fontId="27" fillId="0" borderId="1" xfId="0" applyFont="1" applyBorder="1"/>
    <xf numFmtId="0" fontId="27" fillId="3" borderId="1" xfId="0" applyFont="1" applyFill="1" applyBorder="1"/>
    <xf numFmtId="0" fontId="27" fillId="3" borderId="2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6" fillId="0" borderId="0" xfId="0" applyFont="1"/>
    <xf numFmtId="0" fontId="27" fillId="0" borderId="11" xfId="0" applyFont="1" applyBorder="1" applyAlignment="1">
      <alignment horizontal="center" vertical="center"/>
    </xf>
    <xf numFmtId="0" fontId="31" fillId="0" borderId="1" xfId="0" applyFont="1" applyFill="1" applyBorder="1"/>
    <xf numFmtId="1" fontId="26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7" fontId="26" fillId="0" borderId="0" xfId="0" applyNumberFormat="1" applyFont="1"/>
    <xf numFmtId="0" fontId="26" fillId="0" borderId="0" xfId="0" applyNumberFormat="1" applyFont="1" applyFill="1" applyBorder="1" applyAlignment="1" applyProtection="1">
      <alignment vertical="top"/>
    </xf>
    <xf numFmtId="167" fontId="26" fillId="0" borderId="0" xfId="0" applyNumberFormat="1" applyFont="1" applyBorder="1"/>
    <xf numFmtId="1" fontId="26" fillId="0" borderId="0" xfId="0" applyNumberFormat="1" applyFont="1"/>
    <xf numFmtId="47" fontId="26" fillId="0" borderId="1" xfId="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quotePrefix="1" applyFont="1" applyBorder="1" applyAlignment="1">
      <alignment horizontal="center" vertical="center" wrapText="1"/>
    </xf>
    <xf numFmtId="47" fontId="0" fillId="0" borderId="0" xfId="0" applyNumberFormat="1"/>
    <xf numFmtId="0" fontId="36" fillId="0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42" fillId="0" borderId="0" xfId="0" applyFont="1"/>
    <xf numFmtId="0" fontId="4" fillId="0" borderId="0" xfId="0" applyFont="1" applyAlignment="1"/>
    <xf numFmtId="0" fontId="43" fillId="0" borderId="0" xfId="0" applyFont="1"/>
    <xf numFmtId="0" fontId="43" fillId="0" borderId="0" xfId="0" applyFont="1" applyAlignment="1">
      <alignment horizontal="left"/>
    </xf>
    <xf numFmtId="0" fontId="36" fillId="0" borderId="5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4" fillId="0" borderId="0" xfId="0" applyFont="1"/>
    <xf numFmtId="0" fontId="4" fillId="0" borderId="0" xfId="0" applyFont="1"/>
    <xf numFmtId="0" fontId="31" fillId="3" borderId="20" xfId="0" applyFont="1" applyFill="1" applyBorder="1" applyAlignment="1">
      <alignment vertical="center"/>
    </xf>
    <xf numFmtId="0" fontId="31" fillId="3" borderId="3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31" fillId="3" borderId="16" xfId="0" applyFont="1" applyFill="1" applyBorder="1" applyAlignment="1">
      <alignment vertical="center"/>
    </xf>
    <xf numFmtId="0" fontId="31" fillId="3" borderId="31" xfId="0" applyFont="1" applyFill="1" applyBorder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1" fillId="3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/>
      <protection locked="0"/>
    </xf>
    <xf numFmtId="0" fontId="31" fillId="3" borderId="10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47" fontId="26" fillId="7" borderId="1" xfId="0" applyNumberFormat="1" applyFont="1" applyFill="1" applyBorder="1" applyAlignment="1" applyProtection="1">
      <alignment horizontal="center" vertical="center"/>
      <protection locked="0"/>
    </xf>
    <xf numFmtId="47" fontId="31" fillId="7" borderId="10" xfId="0" applyNumberFormat="1" applyFont="1" applyFill="1" applyBorder="1" applyAlignment="1" applyProtection="1">
      <alignment horizontal="center" vertical="center"/>
      <protection locked="0"/>
    </xf>
    <xf numFmtId="1" fontId="26" fillId="7" borderId="3" xfId="0" applyNumberFormat="1" applyFont="1" applyFill="1" applyBorder="1" applyAlignment="1" applyProtection="1">
      <alignment horizontal="center" vertical="center"/>
      <protection locked="0"/>
    </xf>
    <xf numFmtId="1" fontId="26" fillId="7" borderId="1" xfId="0" applyNumberFormat="1" applyFont="1" applyFill="1" applyBorder="1" applyAlignment="1" applyProtection="1">
      <alignment horizontal="center" vertical="center"/>
      <protection locked="0"/>
    </xf>
    <xf numFmtId="0" fontId="26" fillId="7" borderId="1" xfId="0" applyFont="1" applyFill="1" applyBorder="1" applyAlignment="1" applyProtection="1">
      <alignment horizontal="center" vertical="center"/>
      <protection locked="0"/>
    </xf>
    <xf numFmtId="47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7" fontId="26" fillId="7" borderId="11" xfId="0" applyNumberFormat="1" applyFont="1" applyFill="1" applyBorder="1" applyAlignment="1" applyProtection="1">
      <alignment horizontal="center" vertical="center"/>
      <protection locked="0"/>
    </xf>
    <xf numFmtId="165" fontId="26" fillId="7" borderId="1" xfId="1" applyNumberFormat="1" applyFont="1" applyFill="1" applyBorder="1" applyAlignment="1" applyProtection="1">
      <alignment horizontal="center" vertical="center"/>
      <protection locked="0"/>
    </xf>
    <xf numFmtId="165" fontId="26" fillId="7" borderId="11" xfId="1" applyNumberFormat="1" applyFont="1" applyFill="1" applyBorder="1" applyAlignment="1" applyProtection="1">
      <alignment horizontal="center" vertical="center"/>
      <protection locked="0"/>
    </xf>
    <xf numFmtId="47" fontId="26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 wrapText="1"/>
      <protection hidden="1"/>
    </xf>
    <xf numFmtId="165" fontId="26" fillId="7" borderId="1" xfId="0" applyNumberFormat="1" applyFont="1" applyFill="1" applyBorder="1" applyAlignment="1" applyProtection="1">
      <alignment horizontal="center" vertical="center"/>
      <protection hidden="1"/>
    </xf>
    <xf numFmtId="0" fontId="36" fillId="4" borderId="1" xfId="0" applyFont="1" applyFill="1" applyBorder="1" applyAlignment="1" applyProtection="1">
      <alignment vertical="center"/>
      <protection hidden="1"/>
    </xf>
    <xf numFmtId="0" fontId="36" fillId="4" borderId="1" xfId="0" applyFont="1" applyFill="1" applyBorder="1" applyAlignment="1" applyProtection="1">
      <alignment horizontal="center" vertical="center"/>
      <protection hidden="1"/>
    </xf>
    <xf numFmtId="165" fontId="35" fillId="7" borderId="1" xfId="0" applyNumberFormat="1" applyFont="1" applyFill="1" applyBorder="1" applyAlignment="1" applyProtection="1">
      <alignment horizontal="center" vertical="center"/>
      <protection hidden="1"/>
    </xf>
    <xf numFmtId="0" fontId="35" fillId="0" borderId="1" xfId="0" applyNumberFormat="1" applyFont="1" applyBorder="1" applyAlignment="1" applyProtection="1">
      <alignment horizontal="center" vertical="center"/>
      <protection hidden="1"/>
    </xf>
    <xf numFmtId="1" fontId="31" fillId="5" borderId="1" xfId="0" applyNumberFormat="1" applyFont="1" applyFill="1" applyBorder="1" applyAlignment="1" applyProtection="1">
      <alignment horizontal="center" vertical="center"/>
      <protection hidden="1"/>
    </xf>
    <xf numFmtId="168" fontId="26" fillId="0" borderId="4" xfId="0" applyNumberFormat="1" applyFont="1" applyFill="1" applyBorder="1" applyAlignment="1" applyProtection="1">
      <alignment horizontal="center" vertical="center"/>
      <protection locked="0"/>
    </xf>
    <xf numFmtId="164" fontId="26" fillId="0" borderId="8" xfId="0" applyNumberFormat="1" applyFont="1" applyBorder="1" applyAlignment="1" applyProtection="1">
      <alignment horizontal="center" vertical="center"/>
      <protection locked="0"/>
    </xf>
    <xf numFmtId="0" fontId="35" fillId="9" borderId="1" xfId="0" applyNumberFormat="1" applyFont="1" applyFill="1" applyBorder="1" applyAlignment="1" applyProtection="1">
      <alignment horizontal="center" vertical="center"/>
      <protection locked="0"/>
    </xf>
    <xf numFmtId="168" fontId="26" fillId="0" borderId="4" xfId="0" applyNumberFormat="1" applyFont="1" applyBorder="1" applyAlignment="1" applyProtection="1">
      <alignment horizontal="center" vertical="center"/>
      <protection locked="0"/>
    </xf>
    <xf numFmtId="0" fontId="36" fillId="9" borderId="1" xfId="0" applyNumberFormat="1" applyFont="1" applyFill="1" applyBorder="1" applyAlignment="1" applyProtection="1">
      <alignment horizontal="center" vertical="center"/>
      <protection locked="0"/>
    </xf>
    <xf numFmtId="168" fontId="26" fillId="0" borderId="15" xfId="0" applyNumberFormat="1" applyFont="1" applyBorder="1" applyAlignment="1" applyProtection="1">
      <alignment horizontal="center" vertical="center"/>
      <protection locked="0"/>
    </xf>
    <xf numFmtId="164" fontId="26" fillId="0" borderId="18" xfId="0" applyNumberFormat="1" applyFont="1" applyBorder="1" applyAlignment="1" applyProtection="1">
      <alignment horizontal="center" vertical="center"/>
      <protection locked="0"/>
    </xf>
    <xf numFmtId="168" fontId="26" fillId="0" borderId="1" xfId="0" applyNumberFormat="1" applyFont="1" applyBorder="1" applyAlignment="1" applyProtection="1">
      <alignment horizontal="center" vertical="center"/>
      <protection locked="0"/>
    </xf>
    <xf numFmtId="164" fontId="26" fillId="0" borderId="11" xfId="0" applyNumberFormat="1" applyFont="1" applyBorder="1" applyAlignment="1" applyProtection="1">
      <alignment horizontal="center" vertical="center"/>
      <protection locked="0"/>
    </xf>
    <xf numFmtId="0" fontId="26" fillId="0" borderId="11" xfId="0" applyNumberFormat="1" applyFont="1" applyBorder="1" applyAlignment="1" applyProtection="1">
      <alignment horizontal="center" vertical="center"/>
      <protection locked="0"/>
    </xf>
    <xf numFmtId="1" fontId="36" fillId="9" borderId="1" xfId="0" applyNumberFormat="1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vertical="center"/>
      <protection hidden="1"/>
    </xf>
    <xf numFmtId="0" fontId="26" fillId="0" borderId="1" xfId="0" applyNumberFormat="1" applyFont="1" applyBorder="1" applyAlignment="1" applyProtection="1">
      <alignment horizontal="center" vertical="center"/>
      <protection hidden="1"/>
    </xf>
    <xf numFmtId="164" fontId="26" fillId="0" borderId="4" xfId="0" applyNumberFormat="1" applyFont="1" applyBorder="1" applyAlignment="1" applyProtection="1">
      <alignment horizontal="center" vertical="center"/>
      <protection locked="0"/>
    </xf>
    <xf numFmtId="0" fontId="26" fillId="0" borderId="4" xfId="0" applyNumberFormat="1" applyFont="1" applyBorder="1" applyAlignment="1" applyProtection="1">
      <alignment horizontal="center" vertical="center"/>
      <protection locked="0"/>
    </xf>
    <xf numFmtId="0" fontId="2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1" xfId="0" applyNumberFormat="1" applyFont="1" applyBorder="1" applyAlignment="1" applyProtection="1">
      <alignment horizontal="center" vertical="center"/>
      <protection locked="0"/>
    </xf>
    <xf numFmtId="164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8" xfId="0" applyNumberFormat="1" applyFont="1" applyBorder="1" applyAlignment="1" applyProtection="1">
      <alignment horizontal="center" vertical="center"/>
      <protection locked="0"/>
    </xf>
    <xf numFmtId="0" fontId="26" fillId="0" borderId="2" xfId="0" applyNumberFormat="1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164" fontId="2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vertical="top" wrapText="1"/>
      <protection hidden="1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1" fontId="26" fillId="4" borderId="7" xfId="0" applyNumberFormat="1" applyFont="1" applyFill="1" applyBorder="1" applyAlignment="1" applyProtection="1">
      <alignment horizontal="center" vertical="center"/>
      <protection locked="0"/>
    </xf>
    <xf numFmtId="164" fontId="26" fillId="4" borderId="7" xfId="0" applyNumberFormat="1" applyFont="1" applyFill="1" applyBorder="1" applyAlignment="1" applyProtection="1">
      <alignment horizontal="center" vertical="center"/>
      <protection locked="0"/>
    </xf>
    <xf numFmtId="1" fontId="26" fillId="4" borderId="4" xfId="0" applyNumberFormat="1" applyFont="1" applyFill="1" applyBorder="1" applyAlignment="1" applyProtection="1">
      <alignment horizontal="center" vertical="center"/>
      <protection locked="0"/>
    </xf>
    <xf numFmtId="164" fontId="26" fillId="4" borderId="4" xfId="0" applyNumberFormat="1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top" wrapText="1"/>
      <protection hidden="1"/>
    </xf>
    <xf numFmtId="0" fontId="26" fillId="0" borderId="7" xfId="0" applyFont="1" applyBorder="1" applyAlignment="1" applyProtection="1">
      <alignment horizontal="center"/>
      <protection locked="0"/>
    </xf>
    <xf numFmtId="164" fontId="26" fillId="0" borderId="7" xfId="0" applyNumberFormat="1" applyFont="1" applyBorder="1" applyAlignment="1" applyProtection="1">
      <alignment horizontal="center"/>
      <protection locked="0"/>
    </xf>
    <xf numFmtId="1" fontId="26" fillId="0" borderId="4" xfId="0" applyNumberFormat="1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164" fontId="26" fillId="0" borderId="4" xfId="0" applyNumberFormat="1" applyFont="1" applyBorder="1" applyAlignment="1" applyProtection="1">
      <alignment horizontal="center"/>
      <protection locked="0"/>
    </xf>
    <xf numFmtId="1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1" fontId="26" fillId="5" borderId="4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0" fontId="36" fillId="0" borderId="1" xfId="0" applyFont="1" applyBorder="1" applyAlignment="1" applyProtection="1">
      <alignment vertical="top" wrapText="1"/>
      <protection hidden="1"/>
    </xf>
    <xf numFmtId="47" fontId="35" fillId="4" borderId="6" xfId="0" applyNumberFormat="1" applyFont="1" applyFill="1" applyBorder="1" applyAlignment="1" applyProtection="1">
      <alignment horizontal="center" vertical="center"/>
      <protection locked="0"/>
    </xf>
    <xf numFmtId="1" fontId="35" fillId="4" borderId="7" xfId="0" applyNumberFormat="1" applyFont="1" applyFill="1" applyBorder="1" applyAlignment="1" applyProtection="1">
      <alignment horizontal="center" vertical="center"/>
      <protection locked="0"/>
    </xf>
    <xf numFmtId="47" fontId="35" fillId="4" borderId="9" xfId="0" applyNumberFormat="1" applyFont="1" applyFill="1" applyBorder="1" applyAlignment="1" applyProtection="1">
      <alignment horizontal="center" vertical="center"/>
      <protection locked="0"/>
    </xf>
    <xf numFmtId="1" fontId="35" fillId="4" borderId="4" xfId="0" applyNumberFormat="1" applyFont="1" applyFill="1" applyBorder="1" applyAlignment="1" applyProtection="1">
      <alignment horizontal="center" vertical="center"/>
      <protection locked="0"/>
    </xf>
    <xf numFmtId="165" fontId="35" fillId="4" borderId="9" xfId="0" applyNumberFormat="1" applyFont="1" applyFill="1" applyBorder="1" applyAlignment="1" applyProtection="1">
      <alignment horizontal="center" vertical="center"/>
      <protection locked="0"/>
    </xf>
    <xf numFmtId="47" fontId="35" fillId="5" borderId="9" xfId="0" applyNumberFormat="1" applyFont="1" applyFill="1" applyBorder="1" applyAlignment="1" applyProtection="1">
      <alignment horizontal="center" vertical="center"/>
      <protection locked="0"/>
    </xf>
    <xf numFmtId="1" fontId="35" fillId="5" borderId="4" xfId="0" applyNumberFormat="1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Protection="1">
      <protection hidden="1"/>
    </xf>
    <xf numFmtId="0" fontId="27" fillId="0" borderId="1" xfId="0" applyFont="1" applyBorder="1" applyAlignment="1" applyProtection="1">
      <alignment horizontal="center" vertical="top" wrapText="1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/>
      <protection hidden="1"/>
    </xf>
    <xf numFmtId="47" fontId="31" fillId="7" borderId="10" xfId="0" applyNumberFormat="1" applyFont="1" applyFill="1" applyBorder="1" applyAlignment="1" applyProtection="1">
      <alignment horizontal="center" vertical="center"/>
      <protection hidden="1"/>
    </xf>
    <xf numFmtId="164" fontId="26" fillId="6" borderId="1" xfId="0" applyNumberFormat="1" applyFont="1" applyFill="1" applyBorder="1" applyAlignment="1" applyProtection="1">
      <alignment horizontal="center" vertical="center"/>
      <protection hidden="1"/>
    </xf>
    <xf numFmtId="164" fontId="26" fillId="4" borderId="11" xfId="0" applyNumberFormat="1" applyFont="1" applyFill="1" applyBorder="1" applyAlignment="1" applyProtection="1">
      <alignment horizontal="center" vertical="center"/>
      <protection hidden="1"/>
    </xf>
    <xf numFmtId="1" fontId="26" fillId="4" borderId="1" xfId="0" applyNumberFormat="1" applyFont="1" applyFill="1" applyBorder="1" applyAlignment="1" applyProtection="1">
      <alignment horizontal="center" vertical="center"/>
      <protection hidden="1"/>
    </xf>
    <xf numFmtId="1" fontId="26" fillId="4" borderId="7" xfId="0" applyNumberFormat="1" applyFont="1" applyFill="1" applyBorder="1" applyAlignment="1" applyProtection="1">
      <alignment horizontal="center" vertical="center"/>
      <protection hidden="1"/>
    </xf>
    <xf numFmtId="1" fontId="26" fillId="4" borderId="4" xfId="0" applyNumberFormat="1" applyFont="1" applyFill="1" applyBorder="1" applyAlignment="1" applyProtection="1">
      <alignment horizontal="center" vertical="center"/>
      <protection hidden="1"/>
    </xf>
    <xf numFmtId="165" fontId="26" fillId="4" borderId="1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protection hidden="1"/>
    </xf>
    <xf numFmtId="47" fontId="26" fillId="0" borderId="0" xfId="0" applyNumberFormat="1" applyFont="1" applyAlignment="1" applyProtection="1">
      <alignment vertical="center"/>
      <protection hidden="1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167" fontId="26" fillId="0" borderId="0" xfId="0" applyNumberFormat="1" applyFont="1" applyBorder="1" applyAlignment="1" applyProtection="1">
      <alignment vertical="center"/>
      <protection hidden="1"/>
    </xf>
    <xf numFmtId="1" fontId="26" fillId="0" borderId="0" xfId="0" applyNumberFormat="1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1" xfId="0" applyFont="1" applyBorder="1" applyProtection="1">
      <protection hidden="1"/>
    </xf>
    <xf numFmtId="0" fontId="31" fillId="0" borderId="1" xfId="0" applyFont="1" applyFill="1" applyBorder="1" applyProtection="1">
      <protection hidden="1"/>
    </xf>
    <xf numFmtId="164" fontId="31" fillId="0" borderId="1" xfId="0" applyNumberFormat="1" applyFont="1" applyFill="1" applyBorder="1" applyProtection="1">
      <protection hidden="1"/>
    </xf>
    <xf numFmtId="164" fontId="26" fillId="4" borderId="1" xfId="0" applyNumberFormat="1" applyFont="1" applyFill="1" applyBorder="1" applyAlignment="1" applyProtection="1">
      <alignment horizontal="center" vertical="center"/>
      <protection hidden="1"/>
    </xf>
    <xf numFmtId="1" fontId="26" fillId="0" borderId="1" xfId="0" applyNumberFormat="1" applyFont="1" applyBorder="1" applyAlignment="1" applyProtection="1">
      <alignment horizontal="center" vertical="center"/>
      <protection hidden="1"/>
    </xf>
    <xf numFmtId="1" fontId="26" fillId="0" borderId="1" xfId="0" applyNumberFormat="1" applyFont="1" applyFill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47" fontId="26" fillId="0" borderId="0" xfId="0" applyNumberFormat="1" applyFont="1" applyProtection="1">
      <protection hidden="1"/>
    </xf>
    <xf numFmtId="0" fontId="26" fillId="0" borderId="0" xfId="0" applyNumberFormat="1" applyFont="1" applyFill="1" applyBorder="1" applyAlignment="1" applyProtection="1">
      <alignment vertical="top"/>
      <protection hidden="1"/>
    </xf>
    <xf numFmtId="167" fontId="26" fillId="0" borderId="0" xfId="0" applyNumberFormat="1" applyFont="1" applyBorder="1" applyProtection="1">
      <protection hidden="1"/>
    </xf>
    <xf numFmtId="1" fontId="26" fillId="0" borderId="0" xfId="0" applyNumberFormat="1" applyFont="1" applyProtection="1">
      <protection hidden="1"/>
    </xf>
    <xf numFmtId="165" fontId="26" fillId="4" borderId="1" xfId="0" applyNumberFormat="1" applyFont="1" applyFill="1" applyBorder="1" applyAlignment="1" applyProtection="1">
      <alignment horizontal="center" vertical="center"/>
      <protection locked="0"/>
    </xf>
    <xf numFmtId="47" fontId="26" fillId="4" borderId="1" xfId="0" applyNumberFormat="1" applyFont="1" applyFill="1" applyBorder="1" applyAlignment="1" applyProtection="1">
      <alignment horizontal="center" vertical="center"/>
      <protection locked="0"/>
    </xf>
    <xf numFmtId="47" fontId="31" fillId="4" borderId="7" xfId="0" applyNumberFormat="1" applyFont="1" applyFill="1" applyBorder="1" applyAlignment="1" applyProtection="1">
      <alignment horizontal="center" vertical="center"/>
      <protection locked="0"/>
    </xf>
    <xf numFmtId="47" fontId="31" fillId="4" borderId="4" xfId="0" applyNumberFormat="1" applyFont="1" applyFill="1" applyBorder="1" applyAlignment="1" applyProtection="1">
      <alignment horizontal="center" vertical="center"/>
      <protection locked="0"/>
    </xf>
    <xf numFmtId="165" fontId="31" fillId="4" borderId="4" xfId="0" applyNumberFormat="1" applyFont="1" applyFill="1" applyBorder="1" applyAlignment="1" applyProtection="1">
      <alignment horizontal="center" vertical="center"/>
      <protection locked="0"/>
    </xf>
    <xf numFmtId="47" fontId="31" fillId="5" borderId="4" xfId="0" applyNumberFormat="1" applyFont="1" applyFill="1" applyBorder="1" applyAlignment="1" applyProtection="1">
      <alignment horizontal="center" vertical="center"/>
      <protection locked="0"/>
    </xf>
    <xf numFmtId="47" fontId="31" fillId="0" borderId="4" xfId="0" applyNumberFormat="1" applyFont="1" applyFill="1" applyBorder="1" applyAlignment="1" applyProtection="1">
      <alignment horizontal="center" vertical="center"/>
      <protection locked="0"/>
    </xf>
    <xf numFmtId="1" fontId="26" fillId="0" borderId="4" xfId="0" applyNumberFormat="1" applyFont="1" applyFill="1" applyBorder="1" applyAlignment="1" applyProtection="1">
      <alignment horizontal="center" vertical="center"/>
      <protection locked="0"/>
    </xf>
    <xf numFmtId="165" fontId="26" fillId="0" borderId="1" xfId="0" applyNumberFormat="1" applyFont="1" applyFill="1" applyBorder="1" applyAlignment="1" applyProtection="1">
      <alignment horizontal="center" vertical="center"/>
      <protection locked="0"/>
    </xf>
    <xf numFmtId="165" fontId="26" fillId="5" borderId="1" xfId="0" applyNumberFormat="1" applyFont="1" applyFill="1" applyBorder="1" applyAlignment="1" applyProtection="1">
      <alignment horizontal="center" vertical="center"/>
      <protection locked="0"/>
    </xf>
    <xf numFmtId="47" fontId="35" fillId="7" borderId="1" xfId="0" applyNumberFormat="1" applyFont="1" applyFill="1" applyBorder="1" applyAlignment="1" applyProtection="1">
      <alignment horizontal="center" vertical="center"/>
      <protection locked="0"/>
    </xf>
    <xf numFmtId="47" fontId="35" fillId="7" borderId="11" xfId="0" applyNumberFormat="1" applyFont="1" applyFill="1" applyBorder="1" applyAlignment="1" applyProtection="1">
      <alignment horizontal="center" vertical="center"/>
      <protection locked="0"/>
    </xf>
    <xf numFmtId="47" fontId="39" fillId="7" borderId="10" xfId="0" applyNumberFormat="1" applyFont="1" applyFill="1" applyBorder="1" applyAlignment="1" applyProtection="1">
      <alignment horizontal="center" vertical="center"/>
      <protection locked="0"/>
    </xf>
    <xf numFmtId="1" fontId="35" fillId="7" borderId="3" xfId="0" applyNumberFormat="1" applyFont="1" applyFill="1" applyBorder="1" applyAlignment="1" applyProtection="1">
      <alignment horizontal="center" vertical="center"/>
      <protection locked="0"/>
    </xf>
    <xf numFmtId="1" fontId="35" fillId="7" borderId="1" xfId="0" applyNumberFormat="1" applyFont="1" applyFill="1" applyBorder="1" applyAlignment="1" applyProtection="1">
      <alignment horizontal="center" vertical="center"/>
      <protection locked="0"/>
    </xf>
    <xf numFmtId="0" fontId="35" fillId="7" borderId="11" xfId="0" applyNumberFormat="1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 applyProtection="1">
      <alignment horizontal="center" vertical="center"/>
      <protection locked="0"/>
    </xf>
    <xf numFmtId="0" fontId="45" fillId="0" borderId="1" xfId="0" applyFont="1" applyBorder="1"/>
    <xf numFmtId="0" fontId="45" fillId="0" borderId="0" xfId="0" applyFont="1" applyAlignment="1"/>
    <xf numFmtId="0" fontId="46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31" fillId="3" borderId="26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31" fillId="3" borderId="16" xfId="0" applyFont="1" applyFill="1" applyBorder="1" applyAlignment="1" applyProtection="1">
      <alignment horizontal="center" vertical="center"/>
      <protection locked="0"/>
    </xf>
    <xf numFmtId="0" fontId="31" fillId="3" borderId="21" xfId="0" applyFont="1" applyFill="1" applyBorder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 wrapText="1"/>
      <protection locked="0"/>
    </xf>
    <xf numFmtId="0" fontId="31" fillId="3" borderId="11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20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1" xfId="0" applyNumberFormat="1" applyFont="1" applyFill="1" applyBorder="1" applyAlignment="1" applyProtection="1">
      <alignment horizontal="center" vertical="center"/>
    </xf>
  </cellXfs>
  <cellStyles count="4">
    <cellStyle name="Dziesiętny 2" xfId="1"/>
    <cellStyle name="Normalny" xfId="0" builtinId="0"/>
    <cellStyle name="Normalny 2" xfId="2"/>
    <cellStyle name="Walutowy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N32"/>
  <sheetViews>
    <sheetView tabSelected="1" view="pageBreakPreview" zoomScale="60" zoomScaleNormal="100" workbookViewId="0">
      <selection activeCell="H5" sqref="H5"/>
    </sheetView>
  </sheetViews>
  <sheetFormatPr defaultRowHeight="14.25"/>
  <cols>
    <col min="1" max="1" width="16.75" bestFit="1" customWidth="1"/>
    <col min="2" max="2" width="12.875" customWidth="1"/>
    <col min="12" max="13" width="9" hidden="1" customWidth="1"/>
  </cols>
  <sheetData>
    <row r="1" spans="1:14" ht="15">
      <c r="A1" s="333" t="s">
        <v>266</v>
      </c>
      <c r="B1" s="333"/>
      <c r="N1" s="193"/>
    </row>
    <row r="2" spans="1:14" ht="15">
      <c r="A2" s="331" t="s">
        <v>212</v>
      </c>
      <c r="B2" s="331" t="s">
        <v>232</v>
      </c>
    </row>
    <row r="3" spans="1:14" ht="15">
      <c r="A3" s="331" t="s">
        <v>213</v>
      </c>
      <c r="B3" s="331" t="s">
        <v>231</v>
      </c>
      <c r="N3" s="193"/>
    </row>
    <row r="4" spans="1:14" ht="15">
      <c r="A4" s="331" t="s">
        <v>214</v>
      </c>
      <c r="B4" s="331" t="str">
        <f>L4</f>
        <v>K-P</v>
      </c>
      <c r="L4" t="str">
        <f>VLOOKUP(M4,L5:M20,2)</f>
        <v>K-P</v>
      </c>
      <c r="M4">
        <v>2</v>
      </c>
    </row>
    <row r="5" spans="1:14">
      <c r="L5">
        <v>1</v>
      </c>
      <c r="M5" t="s">
        <v>215</v>
      </c>
      <c r="N5" s="193"/>
    </row>
    <row r="6" spans="1:14">
      <c r="L6">
        <v>2</v>
      </c>
      <c r="M6" t="s">
        <v>218</v>
      </c>
    </row>
    <row r="7" spans="1:14" ht="15">
      <c r="A7" s="276" t="s">
        <v>261</v>
      </c>
      <c r="L7">
        <v>3</v>
      </c>
      <c r="M7" t="s">
        <v>219</v>
      </c>
      <c r="N7" s="193"/>
    </row>
    <row r="8" spans="1:14" ht="15">
      <c r="A8" s="276" t="s">
        <v>260</v>
      </c>
      <c r="L8">
        <v>4</v>
      </c>
      <c r="M8" t="s">
        <v>220</v>
      </c>
    </row>
    <row r="9" spans="1:14" ht="15">
      <c r="A9" s="276" t="s">
        <v>257</v>
      </c>
      <c r="L9">
        <v>5</v>
      </c>
      <c r="M9" t="s">
        <v>222</v>
      </c>
      <c r="N9" s="193"/>
    </row>
    <row r="10" spans="1:14" ht="15">
      <c r="A10" s="276" t="s">
        <v>262</v>
      </c>
      <c r="L10">
        <v>6</v>
      </c>
      <c r="M10" t="s">
        <v>216</v>
      </c>
    </row>
    <row r="11" spans="1:14" ht="15">
      <c r="A11" s="276" t="s">
        <v>263</v>
      </c>
      <c r="L11">
        <v>7</v>
      </c>
      <c r="M11" t="s">
        <v>221</v>
      </c>
      <c r="N11" s="193"/>
    </row>
    <row r="12" spans="1:14" ht="15">
      <c r="A12" s="332" t="s">
        <v>267</v>
      </c>
      <c r="L12">
        <v>8</v>
      </c>
      <c r="M12" t="s">
        <v>223</v>
      </c>
      <c r="N12" s="193"/>
    </row>
    <row r="13" spans="1:14" ht="15">
      <c r="A13" s="276" t="s">
        <v>268</v>
      </c>
      <c r="L13">
        <v>9</v>
      </c>
      <c r="M13" t="s">
        <v>224</v>
      </c>
    </row>
    <row r="14" spans="1:14">
      <c r="L14">
        <v>10</v>
      </c>
      <c r="M14" t="s">
        <v>225</v>
      </c>
      <c r="N14" s="193"/>
    </row>
    <row r="15" spans="1:14" ht="15">
      <c r="A15" s="276" t="s">
        <v>258</v>
      </c>
      <c r="L15">
        <v>11</v>
      </c>
      <c r="M15" t="s">
        <v>217</v>
      </c>
    </row>
    <row r="16" spans="1:14">
      <c r="L16">
        <v>12</v>
      </c>
      <c r="M16" t="s">
        <v>226</v>
      </c>
      <c r="N16" s="193"/>
    </row>
    <row r="17" spans="12:14">
      <c r="L17">
        <v>13</v>
      </c>
      <c r="M17" t="s">
        <v>227</v>
      </c>
    </row>
    <row r="18" spans="12:14">
      <c r="L18">
        <v>14</v>
      </c>
      <c r="M18" t="s">
        <v>228</v>
      </c>
      <c r="N18" s="193"/>
    </row>
    <row r="19" spans="12:14">
      <c r="L19">
        <v>15</v>
      </c>
      <c r="M19" t="s">
        <v>229</v>
      </c>
    </row>
    <row r="20" spans="12:14">
      <c r="L20">
        <v>16</v>
      </c>
      <c r="M20" t="s">
        <v>230</v>
      </c>
      <c r="N20" s="193"/>
    </row>
    <row r="22" spans="12:14">
      <c r="N22" s="193"/>
    </row>
    <row r="24" spans="12:14">
      <c r="N24" s="193"/>
    </row>
    <row r="26" spans="12:14">
      <c r="N26" s="193"/>
    </row>
    <row r="28" spans="12:14">
      <c r="N28" s="193"/>
    </row>
    <row r="30" spans="12:14">
      <c r="N30" s="193"/>
    </row>
    <row r="32" spans="12:14">
      <c r="N32" s="193"/>
    </row>
  </sheetData>
  <mergeCells count="1">
    <mergeCell ref="A1:B1"/>
  </mergeCells>
  <pageMargins left="0.7" right="0.7" top="0.75" bottom="0.75" header="0.3" footer="0.3"/>
  <pageSetup paperSize="9" scale="5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0" enableFormatConditionsCalculation="0">
    <tabColor indexed="41"/>
  </sheetPr>
  <dimension ref="A1:F141"/>
  <sheetViews>
    <sheetView workbookViewId="0">
      <selection activeCell="C5" sqref="C5:D20"/>
    </sheetView>
  </sheetViews>
  <sheetFormatPr defaultRowHeight="12.75"/>
  <cols>
    <col min="1" max="1" width="2.875" style="62" customWidth="1"/>
    <col min="2" max="2" width="26.875" style="62" customWidth="1"/>
    <col min="3" max="5" width="11.5" style="62" customWidth="1"/>
    <col min="6" max="16384" width="9" style="62"/>
  </cols>
  <sheetData>
    <row r="1" spans="1:6" ht="18.75" customHeight="1" thickBot="1">
      <c r="A1" s="374" t="s">
        <v>211</v>
      </c>
      <c r="B1" s="374"/>
      <c r="C1" s="374"/>
      <c r="D1" s="374"/>
      <c r="E1" s="374"/>
    </row>
    <row r="2" spans="1:6" ht="20.100000000000001" customHeight="1">
      <c r="A2" s="373" t="s">
        <v>89</v>
      </c>
      <c r="B2" s="373" t="s">
        <v>197</v>
      </c>
      <c r="C2" s="96" t="s">
        <v>198</v>
      </c>
      <c r="D2" s="97" t="s">
        <v>199</v>
      </c>
      <c r="E2" s="98" t="s">
        <v>145</v>
      </c>
    </row>
    <row r="3" spans="1:6" ht="20.100000000000001" customHeight="1">
      <c r="A3" s="373"/>
      <c r="B3" s="373"/>
      <c r="C3" s="96" t="s">
        <v>200</v>
      </c>
      <c r="D3" s="97" t="s">
        <v>201</v>
      </c>
      <c r="E3" s="99" t="s">
        <v>202</v>
      </c>
    </row>
    <row r="4" spans="1:6" ht="20.100000000000001" customHeight="1">
      <c r="A4" s="373"/>
      <c r="B4" s="373"/>
      <c r="C4" s="96" t="s">
        <v>203</v>
      </c>
      <c r="D4" s="97" t="s">
        <v>203</v>
      </c>
      <c r="E4" s="99" t="s">
        <v>188</v>
      </c>
    </row>
    <row r="5" spans="1:6" ht="17.25" customHeight="1">
      <c r="A5" s="105">
        <v>1</v>
      </c>
      <c r="B5" s="140" t="str">
        <f>'LISTA KJM'!B2</f>
        <v>KOWALSKA ANNA</v>
      </c>
      <c r="C5" s="141"/>
      <c r="D5" s="142"/>
      <c r="E5" s="143">
        <f t="shared" ref="E5:E16" si="0">SUM(C5:D5)</f>
        <v>0</v>
      </c>
    </row>
    <row r="6" spans="1:6" ht="17.25" customHeight="1">
      <c r="A6" s="105">
        <v>2</v>
      </c>
      <c r="B6" s="140" t="str">
        <f>'LISTA KJM'!B3</f>
        <v>JANKOWSKA ALICJA</v>
      </c>
      <c r="C6" s="141"/>
      <c r="D6" s="142"/>
      <c r="E6" s="143">
        <f t="shared" si="0"/>
        <v>0</v>
      </c>
      <c r="F6" s="76"/>
    </row>
    <row r="7" spans="1:6" ht="17.25" customHeight="1">
      <c r="A7" s="105">
        <v>3</v>
      </c>
      <c r="B7" s="140" t="str">
        <f>'LISTA KJM'!B4</f>
        <v>KKKKKKK KK</v>
      </c>
      <c r="C7" s="141"/>
      <c r="D7" s="142"/>
      <c r="E7" s="143">
        <f t="shared" si="0"/>
        <v>0</v>
      </c>
      <c r="F7" s="77"/>
    </row>
    <row r="8" spans="1:6" ht="17.25" customHeight="1">
      <c r="A8" s="105">
        <v>4</v>
      </c>
      <c r="B8" s="140">
        <f>'LISTA KJM'!B5</f>
        <v>0</v>
      </c>
      <c r="C8" s="103"/>
      <c r="D8" s="142"/>
      <c r="E8" s="143">
        <f t="shared" si="0"/>
        <v>0</v>
      </c>
      <c r="F8" s="77"/>
    </row>
    <row r="9" spans="1:6" ht="17.25" customHeight="1">
      <c r="A9" s="105">
        <v>5</v>
      </c>
      <c r="B9" s="140">
        <f>'LISTA KJM'!B6</f>
        <v>0</v>
      </c>
      <c r="C9" s="141"/>
      <c r="D9" s="142"/>
      <c r="E9" s="143">
        <f t="shared" si="0"/>
        <v>0</v>
      </c>
      <c r="F9" s="78"/>
    </row>
    <row r="10" spans="1:6" ht="17.25" customHeight="1">
      <c r="A10" s="105">
        <v>6</v>
      </c>
      <c r="B10" s="140">
        <f>'LISTA KJM'!B7</f>
        <v>0</v>
      </c>
      <c r="C10" s="141"/>
      <c r="D10" s="142"/>
      <c r="E10" s="143">
        <f t="shared" si="0"/>
        <v>0</v>
      </c>
      <c r="F10" s="79"/>
    </row>
    <row r="11" spans="1:6" ht="17.25" customHeight="1">
      <c r="A11" s="105">
        <v>7</v>
      </c>
      <c r="B11" s="140">
        <f>'LISTA KJM'!B8</f>
        <v>0</v>
      </c>
      <c r="C11" s="119"/>
      <c r="D11" s="144"/>
      <c r="E11" s="143">
        <f t="shared" si="0"/>
        <v>0</v>
      </c>
      <c r="F11" s="78"/>
    </row>
    <row r="12" spans="1:6" ht="17.25" customHeight="1">
      <c r="A12" s="105">
        <v>8</v>
      </c>
      <c r="B12" s="140">
        <f>'LISTA KJM'!B9</f>
        <v>0</v>
      </c>
      <c r="C12" s="141"/>
      <c r="D12" s="142"/>
      <c r="E12" s="143">
        <f t="shared" si="0"/>
        <v>0</v>
      </c>
      <c r="F12" s="78"/>
    </row>
    <row r="13" spans="1:6" ht="17.25" customHeight="1">
      <c r="A13" s="105">
        <v>9</v>
      </c>
      <c r="B13" s="140">
        <f>'LISTA KJM'!B10</f>
        <v>0</v>
      </c>
      <c r="C13" s="103"/>
      <c r="D13" s="142"/>
      <c r="E13" s="143">
        <f t="shared" si="0"/>
        <v>0</v>
      </c>
      <c r="F13" s="78"/>
    </row>
    <row r="14" spans="1:6" ht="17.25" customHeight="1">
      <c r="A14" s="105">
        <v>10</v>
      </c>
      <c r="B14" s="140">
        <f>'LISTA KJM'!B11</f>
        <v>0</v>
      </c>
      <c r="C14" s="141"/>
      <c r="D14" s="142"/>
      <c r="E14" s="143">
        <f t="shared" si="0"/>
        <v>0</v>
      </c>
      <c r="F14" s="78"/>
    </row>
    <row r="15" spans="1:6" ht="17.25" customHeight="1">
      <c r="A15" s="105">
        <v>11</v>
      </c>
      <c r="B15" s="140">
        <f>'LISTA KJM'!B12</f>
        <v>0</v>
      </c>
      <c r="C15" s="119"/>
      <c r="D15" s="144"/>
      <c r="E15" s="143">
        <f t="shared" si="0"/>
        <v>0</v>
      </c>
      <c r="F15" s="78"/>
    </row>
    <row r="16" spans="1:6" ht="17.25" customHeight="1">
      <c r="A16" s="105">
        <v>12</v>
      </c>
      <c r="B16" s="140">
        <f>'LISTA KJM'!B13</f>
        <v>0</v>
      </c>
      <c r="C16" s="141"/>
      <c r="D16" s="142"/>
      <c r="E16" s="143">
        <f t="shared" si="0"/>
        <v>0</v>
      </c>
      <c r="F16" s="78"/>
    </row>
    <row r="17" spans="1:6" s="66" customFormat="1" ht="17.25" customHeight="1">
      <c r="A17" s="105">
        <v>13</v>
      </c>
      <c r="B17" s="140">
        <f>'LISTA KJM'!B14</f>
        <v>0</v>
      </c>
      <c r="C17" s="141"/>
      <c r="D17" s="142"/>
      <c r="E17" s="143">
        <f t="shared" ref="E17:E20" si="1">SUM(C17:D17)</f>
        <v>0</v>
      </c>
      <c r="F17" s="80"/>
    </row>
    <row r="18" spans="1:6" s="66" customFormat="1" ht="17.25" customHeight="1">
      <c r="A18" s="105">
        <v>14</v>
      </c>
      <c r="B18" s="140">
        <f>'LISTA KJM'!B15</f>
        <v>0</v>
      </c>
      <c r="C18" s="141"/>
      <c r="D18" s="142"/>
      <c r="E18" s="143">
        <f t="shared" si="1"/>
        <v>0</v>
      </c>
      <c r="F18" s="80"/>
    </row>
    <row r="19" spans="1:6" s="66" customFormat="1" ht="17.25" customHeight="1">
      <c r="A19" s="105">
        <v>15</v>
      </c>
      <c r="B19" s="140">
        <f>'LISTA KJM'!B16</f>
        <v>0</v>
      </c>
      <c r="C19" s="141"/>
      <c r="D19" s="142"/>
      <c r="E19" s="143">
        <f t="shared" si="1"/>
        <v>0</v>
      </c>
      <c r="F19" s="80"/>
    </row>
    <row r="20" spans="1:6" s="66" customFormat="1" ht="17.25" customHeight="1">
      <c r="A20" s="105">
        <v>16</v>
      </c>
      <c r="B20" s="140">
        <f>'LISTA KJM'!B17</f>
        <v>0</v>
      </c>
      <c r="C20" s="141"/>
      <c r="D20" s="142"/>
      <c r="E20" s="143">
        <f t="shared" si="1"/>
        <v>0</v>
      </c>
      <c r="F20" s="80"/>
    </row>
    <row r="21" spans="1:6" s="66" customFormat="1" ht="23.25">
      <c r="A21" s="68"/>
      <c r="B21" s="68"/>
      <c r="C21" s="68"/>
      <c r="D21" s="68"/>
      <c r="E21" s="68"/>
      <c r="F21" s="80"/>
    </row>
    <row r="22" spans="1:6" s="66" customFormat="1" ht="23.25">
      <c r="A22" s="68"/>
      <c r="B22" s="68"/>
      <c r="C22" s="68"/>
      <c r="D22" s="68"/>
      <c r="E22" s="68"/>
      <c r="F22" s="80"/>
    </row>
    <row r="23" spans="1:6" s="66" customFormat="1" ht="23.25">
      <c r="A23" s="68"/>
      <c r="B23" s="68"/>
      <c r="C23" s="68"/>
      <c r="D23" s="68"/>
      <c r="E23" s="68"/>
      <c r="F23" s="80"/>
    </row>
    <row r="24" spans="1:6" s="66" customFormat="1" ht="19.5" customHeight="1">
      <c r="A24" s="69"/>
      <c r="B24" s="70"/>
      <c r="C24" s="71"/>
      <c r="D24" s="71"/>
      <c r="E24" s="71"/>
      <c r="F24" s="80"/>
    </row>
    <row r="25" spans="1:6" s="66" customFormat="1" ht="19.5" customHeight="1">
      <c r="A25" s="69"/>
      <c r="B25" s="72"/>
      <c r="C25" s="71"/>
      <c r="D25" s="71"/>
      <c r="E25" s="71"/>
      <c r="F25" s="80"/>
    </row>
    <row r="26" spans="1:6" s="66" customFormat="1" ht="19.5" customHeight="1">
      <c r="A26" s="69"/>
      <c r="B26" s="70"/>
      <c r="C26" s="71"/>
      <c r="D26" s="71"/>
      <c r="E26" s="71"/>
      <c r="F26" s="80"/>
    </row>
    <row r="27" spans="1:6" s="66" customFormat="1" ht="19.5" customHeight="1">
      <c r="A27" s="69"/>
      <c r="B27" s="70"/>
      <c r="C27" s="71"/>
      <c r="D27" s="71"/>
      <c r="E27" s="71"/>
    </row>
    <row r="28" spans="1:6" s="66" customFormat="1" ht="18.75" customHeight="1">
      <c r="A28" s="69"/>
      <c r="B28" s="70"/>
      <c r="C28" s="71"/>
      <c r="D28" s="71"/>
      <c r="E28" s="71"/>
    </row>
    <row r="29" spans="1:6" s="66" customFormat="1" ht="19.5" customHeight="1">
      <c r="A29" s="69"/>
      <c r="B29" s="70"/>
      <c r="C29" s="71"/>
      <c r="D29" s="71"/>
      <c r="E29" s="71"/>
    </row>
    <row r="30" spans="1:6" s="66" customFormat="1" ht="19.5" customHeight="1">
      <c r="A30" s="69"/>
      <c r="B30" s="70"/>
      <c r="C30" s="71"/>
      <c r="D30" s="71"/>
      <c r="E30" s="71"/>
    </row>
    <row r="31" spans="1:6" s="66" customFormat="1" ht="19.5" customHeight="1">
      <c r="A31" s="69"/>
      <c r="B31" s="70"/>
      <c r="C31" s="71"/>
      <c r="D31" s="71"/>
      <c r="E31" s="71"/>
    </row>
    <row r="32" spans="1:6" s="66" customFormat="1" ht="18.75" customHeight="1">
      <c r="A32" s="69"/>
      <c r="B32" s="70"/>
      <c r="C32" s="69"/>
      <c r="D32" s="69"/>
      <c r="E32" s="69"/>
    </row>
    <row r="33" spans="1:5" s="66" customFormat="1" ht="19.5" customHeight="1">
      <c r="A33" s="69"/>
      <c r="B33" s="70"/>
      <c r="C33" s="71"/>
      <c r="D33" s="71"/>
      <c r="E33" s="71"/>
    </row>
    <row r="34" spans="1:5" s="66" customFormat="1" ht="19.5" customHeight="1">
      <c r="A34" s="69"/>
      <c r="B34" s="70"/>
      <c r="C34" s="71"/>
      <c r="D34" s="71"/>
      <c r="E34" s="71"/>
    </row>
    <row r="35" spans="1:5" s="66" customFormat="1" ht="19.5" customHeight="1">
      <c r="A35" s="69"/>
      <c r="B35" s="70"/>
      <c r="C35" s="71"/>
      <c r="D35" s="71"/>
      <c r="E35" s="71"/>
    </row>
    <row r="36" spans="1:5" s="66" customFormat="1" ht="19.5" customHeight="1">
      <c r="A36" s="69"/>
      <c r="B36" s="70"/>
      <c r="C36" s="71"/>
      <c r="D36" s="71"/>
      <c r="E36" s="71"/>
    </row>
    <row r="37" spans="1:5" s="66" customFormat="1" ht="19.5" customHeight="1">
      <c r="A37" s="69"/>
      <c r="B37" s="70"/>
      <c r="C37" s="71"/>
      <c r="D37" s="71"/>
      <c r="E37" s="71"/>
    </row>
    <row r="38" spans="1:5" s="66" customFormat="1" ht="19.5" customHeight="1">
      <c r="A38" s="69"/>
      <c r="B38" s="70"/>
      <c r="C38" s="71"/>
      <c r="D38" s="71"/>
      <c r="E38" s="71"/>
    </row>
    <row r="39" spans="1:5" s="66" customFormat="1" ht="17.25" customHeight="1">
      <c r="A39" s="69"/>
      <c r="B39" s="70"/>
      <c r="C39" s="71"/>
      <c r="D39" s="71"/>
      <c r="E39" s="71"/>
    </row>
    <row r="40" spans="1:5" s="66" customFormat="1" ht="19.5" customHeight="1">
      <c r="A40" s="69"/>
      <c r="B40" s="70"/>
      <c r="C40" s="71"/>
      <c r="D40" s="71"/>
      <c r="E40" s="71"/>
    </row>
    <row r="41" spans="1:5" s="66" customFormat="1" ht="18.75" customHeight="1">
      <c r="A41" s="69"/>
      <c r="B41" s="70"/>
      <c r="C41" s="69"/>
      <c r="D41" s="69"/>
      <c r="E41" s="69"/>
    </row>
    <row r="42" spans="1:5" s="66" customFormat="1" ht="19.5" customHeight="1">
      <c r="A42" s="69"/>
      <c r="B42" s="73"/>
      <c r="C42" s="69"/>
      <c r="D42" s="69"/>
      <c r="E42" s="69"/>
    </row>
    <row r="43" spans="1:5" s="66" customFormat="1" ht="19.5" customHeight="1">
      <c r="A43" s="69"/>
      <c r="B43" s="73"/>
      <c r="C43" s="69"/>
      <c r="D43" s="69"/>
      <c r="E43" s="69"/>
    </row>
    <row r="44" spans="1:5" s="66" customFormat="1"/>
    <row r="45" spans="1:5" s="66" customFormat="1"/>
    <row r="46" spans="1:5" s="66" customFormat="1"/>
    <row r="47" spans="1:5" s="66" customFormat="1"/>
    <row r="48" spans="1:5" s="66" customFormat="1"/>
    <row r="49" s="66" customFormat="1"/>
    <row r="50" s="66" customFormat="1"/>
    <row r="51" s="66" customFormat="1"/>
    <row r="52" s="66" customFormat="1"/>
    <row r="53" s="66" customFormat="1"/>
    <row r="54" s="66" customFormat="1"/>
    <row r="55" s="66" customFormat="1"/>
    <row r="56" s="66" customFormat="1"/>
    <row r="57" s="66" customFormat="1"/>
    <row r="58" s="66" customFormat="1"/>
    <row r="59" s="66" customFormat="1"/>
    <row r="60" s="66" customFormat="1"/>
    <row r="61" s="66" customFormat="1"/>
    <row r="62" s="66" customFormat="1"/>
    <row r="63" s="66" customFormat="1"/>
    <row r="64" s="66" customFormat="1"/>
    <row r="65" spans="6:6" s="66" customFormat="1"/>
    <row r="66" spans="6:6" s="66" customFormat="1"/>
    <row r="67" spans="6:6" s="66" customFormat="1"/>
    <row r="68" spans="6:6" s="66" customFormat="1"/>
    <row r="69" spans="6:6" s="66" customFormat="1"/>
    <row r="70" spans="6:6" s="66" customFormat="1"/>
    <row r="71" spans="6:6" s="66" customFormat="1"/>
    <row r="72" spans="6:6" s="66" customFormat="1"/>
    <row r="73" spans="6:6" s="66" customFormat="1"/>
    <row r="74" spans="6:6" s="66" customFormat="1"/>
    <row r="75" spans="6:6" s="66" customFormat="1"/>
    <row r="76" spans="6:6">
      <c r="F76" s="81"/>
    </row>
    <row r="77" spans="6:6">
      <c r="F77" s="81"/>
    </row>
    <row r="78" spans="6:6">
      <c r="F78" s="81"/>
    </row>
    <row r="79" spans="6:6">
      <c r="F79" s="81"/>
    </row>
    <row r="80" spans="6:6">
      <c r="F80" s="81"/>
    </row>
    <row r="81" spans="6:6">
      <c r="F81" s="81"/>
    </row>
    <row r="82" spans="6:6">
      <c r="F82" s="81"/>
    </row>
    <row r="83" spans="6:6">
      <c r="F83" s="81"/>
    </row>
    <row r="84" spans="6:6">
      <c r="F84" s="81"/>
    </row>
    <row r="85" spans="6:6">
      <c r="F85" s="81"/>
    </row>
    <row r="86" spans="6:6">
      <c r="F86" s="81"/>
    </row>
    <row r="87" spans="6:6">
      <c r="F87" s="81"/>
    </row>
    <row r="88" spans="6:6">
      <c r="F88" s="81"/>
    </row>
    <row r="89" spans="6:6">
      <c r="F89" s="81"/>
    </row>
    <row r="90" spans="6:6">
      <c r="F90" s="81"/>
    </row>
    <row r="91" spans="6:6">
      <c r="F91" s="81"/>
    </row>
    <row r="92" spans="6:6">
      <c r="F92" s="81"/>
    </row>
    <row r="93" spans="6:6">
      <c r="F93" s="81"/>
    </row>
    <row r="94" spans="6:6">
      <c r="F94" s="81"/>
    </row>
    <row r="95" spans="6:6">
      <c r="F95" s="81"/>
    </row>
    <row r="96" spans="6:6">
      <c r="F96" s="81"/>
    </row>
    <row r="97" spans="6:6">
      <c r="F97" s="81"/>
    </row>
    <row r="98" spans="6:6">
      <c r="F98" s="81"/>
    </row>
    <row r="99" spans="6:6">
      <c r="F99" s="81"/>
    </row>
    <row r="100" spans="6:6">
      <c r="F100" s="81"/>
    </row>
    <row r="101" spans="6:6">
      <c r="F101" s="81"/>
    </row>
    <row r="102" spans="6:6">
      <c r="F102" s="81"/>
    </row>
    <row r="103" spans="6:6">
      <c r="F103" s="81"/>
    </row>
    <row r="104" spans="6:6">
      <c r="F104" s="81"/>
    </row>
    <row r="105" spans="6:6">
      <c r="F105" s="81"/>
    </row>
    <row r="106" spans="6:6">
      <c r="F106" s="81"/>
    </row>
    <row r="107" spans="6:6">
      <c r="F107" s="81"/>
    </row>
    <row r="108" spans="6:6">
      <c r="F108" s="81"/>
    </row>
    <row r="109" spans="6:6">
      <c r="F109" s="81"/>
    </row>
    <row r="110" spans="6:6">
      <c r="F110" s="81"/>
    </row>
    <row r="111" spans="6:6">
      <c r="F111" s="81"/>
    </row>
    <row r="112" spans="6:6">
      <c r="F112" s="81"/>
    </row>
    <row r="113" spans="6:6">
      <c r="F113" s="81"/>
    </row>
    <row r="114" spans="6:6">
      <c r="F114" s="81"/>
    </row>
    <row r="115" spans="6:6">
      <c r="F115" s="81"/>
    </row>
    <row r="116" spans="6:6">
      <c r="F116" s="81"/>
    </row>
    <row r="117" spans="6:6">
      <c r="F117" s="81"/>
    </row>
    <row r="118" spans="6:6">
      <c r="F118" s="81"/>
    </row>
    <row r="119" spans="6:6">
      <c r="F119" s="81"/>
    </row>
    <row r="120" spans="6:6">
      <c r="F120" s="81"/>
    </row>
    <row r="121" spans="6:6">
      <c r="F121" s="81"/>
    </row>
    <row r="122" spans="6:6">
      <c r="F122" s="81"/>
    </row>
    <row r="123" spans="6:6">
      <c r="F123" s="81"/>
    </row>
    <row r="124" spans="6:6">
      <c r="F124" s="81"/>
    </row>
    <row r="125" spans="6:6">
      <c r="F125" s="81"/>
    </row>
    <row r="126" spans="6:6">
      <c r="F126" s="81"/>
    </row>
    <row r="127" spans="6:6">
      <c r="F127" s="81"/>
    </row>
    <row r="128" spans="6:6">
      <c r="F128" s="81"/>
    </row>
    <row r="129" spans="6:6">
      <c r="F129" s="81"/>
    </row>
    <row r="130" spans="6:6">
      <c r="F130" s="81"/>
    </row>
    <row r="131" spans="6:6">
      <c r="F131" s="81"/>
    </row>
    <row r="132" spans="6:6">
      <c r="F132" s="81"/>
    </row>
    <row r="133" spans="6:6">
      <c r="F133" s="81"/>
    </row>
    <row r="134" spans="6:6">
      <c r="F134" s="81"/>
    </row>
    <row r="135" spans="6:6">
      <c r="F135" s="81"/>
    </row>
    <row r="136" spans="6:6">
      <c r="F136" s="81"/>
    </row>
    <row r="137" spans="6:6">
      <c r="F137" s="81"/>
    </row>
    <row r="138" spans="6:6">
      <c r="F138" s="81"/>
    </row>
    <row r="139" spans="6:6">
      <c r="F139" s="81"/>
    </row>
    <row r="140" spans="6:6">
      <c r="F140" s="81"/>
    </row>
    <row r="141" spans="6:6">
      <c r="F141" s="81"/>
    </row>
  </sheetData>
  <mergeCells count="3">
    <mergeCell ref="A2:A4"/>
    <mergeCell ref="B2:B4"/>
    <mergeCell ref="A1:E1"/>
  </mergeCells>
  <phoneticPr fontId="3" type="noConversion"/>
  <pageMargins left="0.78740157480314965" right="0.78740157480314965" top="0.31496062992125984" bottom="0.27559055118110237" header="0.15748031496062992" footer="0.15748031496062992"/>
  <pageSetup paperSize="9" scale="12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11" enableFormatConditionsCalculation="0">
    <tabColor indexed="41"/>
  </sheetPr>
  <dimension ref="A1:E76"/>
  <sheetViews>
    <sheetView workbookViewId="0">
      <selection activeCell="C5" sqref="C5:D23"/>
    </sheetView>
  </sheetViews>
  <sheetFormatPr defaultRowHeight="12.75"/>
  <cols>
    <col min="1" max="1" width="2.875" style="62" customWidth="1"/>
    <col min="2" max="2" width="19.125" style="62" bestFit="1" customWidth="1"/>
    <col min="3" max="5" width="11.5" style="62" customWidth="1"/>
    <col min="6" max="16384" width="9" style="62"/>
  </cols>
  <sheetData>
    <row r="1" spans="1:5" ht="19.5" thickBot="1">
      <c r="A1" s="374" t="s">
        <v>210</v>
      </c>
      <c r="B1" s="374"/>
      <c r="C1" s="374"/>
      <c r="D1" s="374"/>
      <c r="E1" s="374"/>
    </row>
    <row r="2" spans="1:5" ht="15">
      <c r="A2" s="373" t="s">
        <v>89</v>
      </c>
      <c r="B2" s="373" t="s">
        <v>197</v>
      </c>
      <c r="C2" s="96" t="s">
        <v>198</v>
      </c>
      <c r="D2" s="97" t="s">
        <v>199</v>
      </c>
      <c r="E2" s="98" t="s">
        <v>145</v>
      </c>
    </row>
    <row r="3" spans="1:5" ht="15">
      <c r="A3" s="373"/>
      <c r="B3" s="373"/>
      <c r="C3" s="96" t="s">
        <v>200</v>
      </c>
      <c r="D3" s="97" t="s">
        <v>201</v>
      </c>
      <c r="E3" s="99" t="s">
        <v>202</v>
      </c>
    </row>
    <row r="4" spans="1:5" ht="15">
      <c r="A4" s="373"/>
      <c r="B4" s="373"/>
      <c r="C4" s="96" t="s">
        <v>203</v>
      </c>
      <c r="D4" s="97" t="s">
        <v>203</v>
      </c>
      <c r="E4" s="99" t="s">
        <v>188</v>
      </c>
    </row>
    <row r="5" spans="1:5" ht="16.5">
      <c r="A5" s="56">
        <v>1</v>
      </c>
      <c r="B5" s="58" t="str">
        <f>'LISTA MJM'!B3</f>
        <v>KOWLSKI JAN</v>
      </c>
      <c r="C5" s="65"/>
      <c r="D5" s="75"/>
      <c r="E5" s="74">
        <f t="shared" ref="E5:E22" si="0">SUM(C5:D5)</f>
        <v>0</v>
      </c>
    </row>
    <row r="6" spans="1:5" ht="16.5">
      <c r="A6" s="56">
        <v>2</v>
      </c>
      <c r="B6" s="58" t="str">
        <f>'LISTA MJM'!B4</f>
        <v>JURCZYK JAN</v>
      </c>
      <c r="C6" s="64"/>
      <c r="D6" s="75"/>
      <c r="E6" s="74">
        <f t="shared" si="0"/>
        <v>0</v>
      </c>
    </row>
    <row r="7" spans="1:5" ht="16.5">
      <c r="A7" s="56">
        <v>3</v>
      </c>
      <c r="B7" s="58">
        <f>'LISTA MJM'!B5</f>
        <v>0</v>
      </c>
      <c r="C7" s="65"/>
      <c r="D7" s="75"/>
      <c r="E7" s="74">
        <f t="shared" si="0"/>
        <v>0</v>
      </c>
    </row>
    <row r="8" spans="1:5" ht="16.5">
      <c r="A8" s="56">
        <v>4</v>
      </c>
      <c r="B8" s="58">
        <f>'LISTA MJM'!B6</f>
        <v>0</v>
      </c>
      <c r="C8" s="65"/>
      <c r="D8" s="75"/>
      <c r="E8" s="74">
        <f t="shared" si="0"/>
        <v>0</v>
      </c>
    </row>
    <row r="9" spans="1:5" ht="16.5">
      <c r="A9" s="56">
        <v>5</v>
      </c>
      <c r="B9" s="58">
        <f>'LISTA MJM'!B7</f>
        <v>0</v>
      </c>
      <c r="C9" s="65"/>
      <c r="D9" s="75"/>
      <c r="E9" s="74">
        <f t="shared" si="0"/>
        <v>0</v>
      </c>
    </row>
    <row r="10" spans="1:5" ht="16.5">
      <c r="A10" s="56">
        <v>6</v>
      </c>
      <c r="B10" s="58">
        <f>'LISTA MJM'!B8</f>
        <v>0</v>
      </c>
      <c r="C10" s="65"/>
      <c r="D10" s="75"/>
      <c r="E10" s="74">
        <f t="shared" si="0"/>
        <v>0</v>
      </c>
    </row>
    <row r="11" spans="1:5" ht="16.5">
      <c r="A11" s="56">
        <v>7</v>
      </c>
      <c r="B11" s="58">
        <f>'LISTA MJM'!B9</f>
        <v>0</v>
      </c>
      <c r="C11" s="65"/>
      <c r="D11" s="75"/>
      <c r="E11" s="74">
        <f t="shared" si="0"/>
        <v>0</v>
      </c>
    </row>
    <row r="12" spans="1:5" ht="16.5">
      <c r="A12" s="56">
        <v>8</v>
      </c>
      <c r="B12" s="58">
        <f>'LISTA MJM'!B10</f>
        <v>0</v>
      </c>
      <c r="C12" s="65"/>
      <c r="D12" s="75"/>
      <c r="E12" s="74">
        <f t="shared" si="0"/>
        <v>0</v>
      </c>
    </row>
    <row r="13" spans="1:5" ht="16.5">
      <c r="A13" s="56">
        <v>9</v>
      </c>
      <c r="B13" s="58">
        <f>'LISTA MJM'!B11</f>
        <v>0</v>
      </c>
      <c r="C13" s="64"/>
      <c r="D13" s="75"/>
      <c r="E13" s="74">
        <f t="shared" si="0"/>
        <v>0</v>
      </c>
    </row>
    <row r="14" spans="1:5" ht="16.5">
      <c r="A14" s="56">
        <v>10</v>
      </c>
      <c r="B14" s="58">
        <f>'LISTA MJM'!B12</f>
        <v>0</v>
      </c>
      <c r="C14" s="64"/>
      <c r="D14" s="75"/>
      <c r="E14" s="74">
        <f t="shared" si="0"/>
        <v>0</v>
      </c>
    </row>
    <row r="15" spans="1:5" ht="16.5">
      <c r="A15" s="56">
        <v>11</v>
      </c>
      <c r="B15" s="58">
        <f>'LISTA MJM'!B13</f>
        <v>0</v>
      </c>
      <c r="C15" s="65"/>
      <c r="D15" s="75"/>
      <c r="E15" s="74">
        <f t="shared" si="0"/>
        <v>0</v>
      </c>
    </row>
    <row r="16" spans="1:5" ht="16.5">
      <c r="A16" s="56">
        <v>12</v>
      </c>
      <c r="B16" s="58">
        <f>'LISTA MJM'!B14</f>
        <v>0</v>
      </c>
      <c r="C16" s="65"/>
      <c r="D16" s="75"/>
      <c r="E16" s="74">
        <f t="shared" si="0"/>
        <v>0</v>
      </c>
    </row>
    <row r="17" spans="1:5" ht="16.5">
      <c r="A17" s="56">
        <v>13</v>
      </c>
      <c r="B17" s="58">
        <f>'LISTA MJM'!B15</f>
        <v>0</v>
      </c>
      <c r="C17" s="65"/>
      <c r="D17" s="75"/>
      <c r="E17" s="74">
        <f t="shared" si="0"/>
        <v>0</v>
      </c>
    </row>
    <row r="18" spans="1:5" ht="16.5">
      <c r="A18" s="56">
        <v>14</v>
      </c>
      <c r="B18" s="58">
        <f>'LISTA MJM'!B16</f>
        <v>0</v>
      </c>
      <c r="C18" s="65"/>
      <c r="D18" s="75"/>
      <c r="E18" s="74">
        <f t="shared" si="0"/>
        <v>0</v>
      </c>
    </row>
    <row r="19" spans="1:5" ht="16.5">
      <c r="A19" s="56">
        <v>15</v>
      </c>
      <c r="B19" s="58">
        <f>'LISTA MJM'!B17</f>
        <v>0</v>
      </c>
      <c r="C19" s="65"/>
      <c r="D19" s="75"/>
      <c r="E19" s="74">
        <f t="shared" si="0"/>
        <v>0</v>
      </c>
    </row>
    <row r="20" spans="1:5" ht="16.5">
      <c r="A20" s="56">
        <v>16</v>
      </c>
      <c r="B20" s="58">
        <f>'LISTA MJM'!B18</f>
        <v>0</v>
      </c>
      <c r="C20" s="65"/>
      <c r="D20" s="75"/>
      <c r="E20" s="74">
        <f t="shared" si="0"/>
        <v>0</v>
      </c>
    </row>
    <row r="21" spans="1:5" ht="16.5">
      <c r="A21" s="56">
        <v>17</v>
      </c>
      <c r="B21" s="58">
        <f>'LISTA MJM'!B19</f>
        <v>0</v>
      </c>
      <c r="C21" s="65"/>
      <c r="D21" s="75"/>
      <c r="E21" s="74">
        <f t="shared" si="0"/>
        <v>0</v>
      </c>
    </row>
    <row r="22" spans="1:5" ht="16.5">
      <c r="A22" s="56">
        <v>18</v>
      </c>
      <c r="B22" s="58">
        <f>'LISTA MJM'!B20</f>
        <v>0</v>
      </c>
      <c r="C22" s="65"/>
      <c r="D22" s="75"/>
      <c r="E22" s="74">
        <f t="shared" si="0"/>
        <v>0</v>
      </c>
    </row>
    <row r="23" spans="1:5" s="66" customFormat="1" ht="16.5">
      <c r="A23" s="56">
        <v>19</v>
      </c>
      <c r="B23" s="58">
        <f>'LISTA MJM'!B21</f>
        <v>0</v>
      </c>
      <c r="C23" s="65"/>
      <c r="D23" s="75"/>
      <c r="E23" s="74">
        <f t="shared" ref="E23" si="1">SUM(C23:D23)</f>
        <v>0</v>
      </c>
    </row>
    <row r="24" spans="1:5" s="66" customFormat="1">
      <c r="A24" s="68"/>
      <c r="B24" s="68"/>
      <c r="C24" s="68"/>
      <c r="D24" s="68"/>
      <c r="E24" s="68"/>
    </row>
    <row r="25" spans="1:5" s="66" customFormat="1">
      <c r="A25" s="69"/>
      <c r="B25" s="70"/>
      <c r="C25" s="71"/>
      <c r="D25" s="71"/>
      <c r="E25" s="71"/>
    </row>
    <row r="26" spans="1:5" s="66" customFormat="1">
      <c r="A26" s="69"/>
      <c r="B26" s="72"/>
      <c r="C26" s="71"/>
      <c r="D26" s="71"/>
      <c r="E26" s="71"/>
    </row>
    <row r="27" spans="1:5" s="66" customFormat="1">
      <c r="A27" s="69"/>
      <c r="B27" s="70"/>
      <c r="C27" s="71"/>
      <c r="D27" s="71"/>
      <c r="E27" s="71"/>
    </row>
    <row r="28" spans="1:5" s="66" customFormat="1">
      <c r="A28" s="69"/>
      <c r="B28" s="70"/>
      <c r="C28" s="71"/>
      <c r="D28" s="71"/>
      <c r="E28" s="71"/>
    </row>
    <row r="29" spans="1:5" s="66" customFormat="1">
      <c r="A29" s="69"/>
      <c r="B29" s="70"/>
      <c r="C29" s="71"/>
      <c r="D29" s="71"/>
      <c r="E29" s="71"/>
    </row>
    <row r="30" spans="1:5" s="66" customFormat="1">
      <c r="A30" s="69"/>
      <c r="B30" s="70"/>
      <c r="C30" s="71"/>
      <c r="D30" s="71"/>
      <c r="E30" s="71"/>
    </row>
    <row r="31" spans="1:5" s="66" customFormat="1">
      <c r="A31" s="69"/>
      <c r="B31" s="70"/>
      <c r="C31" s="71"/>
      <c r="D31" s="71"/>
      <c r="E31" s="71"/>
    </row>
    <row r="32" spans="1:5" s="66" customFormat="1">
      <c r="A32" s="69"/>
      <c r="B32" s="70"/>
      <c r="C32" s="71"/>
      <c r="D32" s="71"/>
      <c r="E32" s="71"/>
    </row>
    <row r="33" spans="1:5" s="66" customFormat="1">
      <c r="A33" s="69"/>
      <c r="B33" s="70"/>
      <c r="C33" s="69"/>
      <c r="D33" s="69"/>
      <c r="E33" s="69"/>
    </row>
    <row r="34" spans="1:5" s="66" customFormat="1">
      <c r="A34" s="69"/>
      <c r="B34" s="70"/>
      <c r="C34" s="71"/>
      <c r="D34" s="71"/>
      <c r="E34" s="71"/>
    </row>
    <row r="35" spans="1:5" s="66" customFormat="1">
      <c r="A35" s="69"/>
      <c r="B35" s="70"/>
      <c r="C35" s="71"/>
      <c r="D35" s="71"/>
      <c r="E35" s="71"/>
    </row>
    <row r="36" spans="1:5" s="66" customFormat="1">
      <c r="A36" s="69"/>
      <c r="B36" s="70"/>
      <c r="C36" s="71"/>
      <c r="D36" s="71"/>
      <c r="E36" s="71"/>
    </row>
    <row r="37" spans="1:5" s="66" customFormat="1">
      <c r="A37" s="69"/>
      <c r="B37" s="70"/>
      <c r="C37" s="71"/>
      <c r="D37" s="71"/>
      <c r="E37" s="71"/>
    </row>
    <row r="38" spans="1:5" s="66" customFormat="1">
      <c r="A38" s="69"/>
      <c r="B38" s="70"/>
      <c r="C38" s="71"/>
      <c r="D38" s="71"/>
      <c r="E38" s="71"/>
    </row>
    <row r="39" spans="1:5" s="66" customFormat="1">
      <c r="A39" s="69"/>
      <c r="B39" s="70"/>
      <c r="C39" s="71"/>
      <c r="D39" s="71"/>
      <c r="E39" s="71"/>
    </row>
    <row r="40" spans="1:5" s="66" customFormat="1">
      <c r="A40" s="69"/>
      <c r="B40" s="70"/>
      <c r="C40" s="71"/>
      <c r="D40" s="71"/>
      <c r="E40" s="71"/>
    </row>
    <row r="41" spans="1:5" s="66" customFormat="1">
      <c r="A41" s="69"/>
      <c r="B41" s="70"/>
      <c r="C41" s="71"/>
      <c r="D41" s="71"/>
      <c r="E41" s="71"/>
    </row>
    <row r="42" spans="1:5" s="66" customFormat="1">
      <c r="A42" s="69"/>
      <c r="B42" s="70"/>
      <c r="C42" s="69"/>
      <c r="D42" s="69"/>
      <c r="E42" s="69"/>
    </row>
    <row r="43" spans="1:5" s="66" customFormat="1">
      <c r="A43" s="69"/>
      <c r="B43" s="73"/>
      <c r="C43" s="69"/>
      <c r="D43" s="69"/>
      <c r="E43" s="69"/>
    </row>
    <row r="44" spans="1:5" s="66" customFormat="1">
      <c r="A44" s="69"/>
      <c r="B44" s="73"/>
      <c r="C44" s="69"/>
      <c r="D44" s="69"/>
      <c r="E44" s="69"/>
    </row>
    <row r="45" spans="1:5" s="66" customFormat="1"/>
    <row r="46" spans="1:5" s="66" customFormat="1"/>
    <row r="47" spans="1:5" s="66" customFormat="1"/>
    <row r="48" spans="1:5" s="66" customFormat="1"/>
    <row r="49" s="66" customFormat="1"/>
    <row r="50" s="66" customFormat="1"/>
    <row r="51" s="66" customFormat="1"/>
    <row r="52" s="66" customFormat="1"/>
    <row r="53" s="66" customFormat="1"/>
    <row r="54" s="66" customFormat="1"/>
    <row r="55" s="66" customFormat="1"/>
    <row r="56" s="66" customFormat="1"/>
    <row r="57" s="66" customFormat="1"/>
    <row r="58" s="66" customFormat="1"/>
    <row r="59" s="66" customFormat="1"/>
    <row r="60" s="66" customFormat="1"/>
    <row r="61" s="66" customFormat="1"/>
    <row r="62" s="66" customFormat="1"/>
    <row r="63" s="66" customFormat="1"/>
    <row r="64" s="66" customFormat="1"/>
    <row r="65" s="66" customFormat="1"/>
    <row r="66" s="66" customFormat="1"/>
    <row r="67" s="66" customFormat="1"/>
    <row r="68" s="66" customFormat="1"/>
    <row r="69" s="66" customFormat="1"/>
    <row r="70" s="66" customFormat="1"/>
    <row r="71" s="66" customFormat="1"/>
    <row r="72" s="66" customFormat="1"/>
    <row r="73" s="66" customFormat="1"/>
    <row r="74" s="66" customFormat="1"/>
    <row r="75" s="66" customFormat="1"/>
    <row r="76" s="66" customFormat="1"/>
  </sheetData>
  <mergeCells count="3">
    <mergeCell ref="A2:A4"/>
    <mergeCell ref="B2:B4"/>
    <mergeCell ref="A1:E1"/>
  </mergeCells>
  <phoneticPr fontId="3" type="noConversion"/>
  <pageMargins left="0.25" right="0.52" top="0.27559055118110237" bottom="0.35433070866141736" header="0.15748031496062992" footer="0.27559055118110237"/>
  <pageSetup paperSize="9" scale="14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 enableFormatConditionsCalculation="0">
    <tabColor indexed="34"/>
    <pageSetUpPr fitToPage="1"/>
  </sheetPr>
  <dimension ref="A1:I43"/>
  <sheetViews>
    <sheetView view="pageBreakPreview" zoomScale="60" zoomScaleNormal="75" workbookViewId="0">
      <selection activeCell="H5" sqref="H5"/>
    </sheetView>
  </sheetViews>
  <sheetFormatPr defaultRowHeight="14.25"/>
  <cols>
    <col min="1" max="1" width="4" customWidth="1"/>
    <col min="2" max="2" width="26.875" customWidth="1"/>
    <col min="3" max="3" width="14.625" customWidth="1"/>
    <col min="4" max="4" width="16.375" customWidth="1"/>
    <col min="5" max="5" width="12.875" customWidth="1"/>
    <col min="6" max="6" width="11.625" customWidth="1"/>
    <col min="7" max="7" width="5.25" customWidth="1"/>
    <col min="8" max="8" width="5.875" customWidth="1"/>
    <col min="9" max="9" width="5" customWidth="1"/>
    <col min="10" max="10" width="4.5" customWidth="1"/>
    <col min="11" max="11" width="6.375" customWidth="1"/>
  </cols>
  <sheetData>
    <row r="1" spans="1:9" ht="18.75">
      <c r="A1" s="194" t="s">
        <v>239</v>
      </c>
      <c r="B1" s="194"/>
      <c r="C1" s="194" t="str">
        <f>'Instrukcja obsługi'!B3</f>
        <v>BYDGOSZCZ</v>
      </c>
      <c r="D1" s="194" t="str">
        <f>'Instrukcja obsługi'!B2</f>
        <v>10-11.03.2016</v>
      </c>
      <c r="E1" s="194" t="s">
        <v>238</v>
      </c>
      <c r="F1" s="194" t="str">
        <f>'Instrukcja obsługi'!B4</f>
        <v>K-P</v>
      </c>
    </row>
    <row r="2" spans="1:9" ht="15">
      <c r="A2" s="375" t="s">
        <v>89</v>
      </c>
      <c r="B2" s="376" t="s">
        <v>0</v>
      </c>
      <c r="C2" s="373" t="s">
        <v>204</v>
      </c>
      <c r="D2" s="373"/>
      <c r="E2" s="373"/>
      <c r="G2" s="33"/>
      <c r="H2" s="33"/>
      <c r="I2" s="33"/>
    </row>
    <row r="3" spans="1:9" ht="15">
      <c r="A3" s="375"/>
      <c r="B3" s="376"/>
      <c r="C3" s="192" t="s">
        <v>193</v>
      </c>
      <c r="D3" s="192" t="s">
        <v>194</v>
      </c>
      <c r="E3" s="192" t="s">
        <v>195</v>
      </c>
      <c r="F3" s="57"/>
      <c r="G3" s="33"/>
      <c r="H3" s="33"/>
      <c r="I3" s="33"/>
    </row>
    <row r="4" spans="1:9" ht="15">
      <c r="A4" s="101">
        <v>1</v>
      </c>
      <c r="B4" s="259" t="str">
        <f>IF('LISTA KJM'!B2=0,"",'LISTA KJM'!B2)</f>
        <v>KOWALSKA ANNA</v>
      </c>
      <c r="C4" s="260">
        <v>900</v>
      </c>
      <c r="D4" s="261">
        <v>300</v>
      </c>
      <c r="E4" s="262">
        <v>16.5</v>
      </c>
      <c r="F4" s="57"/>
      <c r="G4" s="33"/>
      <c r="H4" s="33"/>
      <c r="I4" s="33"/>
    </row>
    <row r="5" spans="1:9" ht="15">
      <c r="A5" s="101">
        <v>2</v>
      </c>
      <c r="B5" s="259" t="str">
        <f>IF('LISTA KJM'!B3=0,"",'LISTA KJM'!B3)</f>
        <v>JANKOWSKA ALICJA</v>
      </c>
      <c r="C5" s="263">
        <v>350</v>
      </c>
      <c r="D5" s="263">
        <v>200</v>
      </c>
      <c r="E5" s="264">
        <v>19</v>
      </c>
      <c r="F5" s="59"/>
      <c r="G5" s="33"/>
      <c r="H5" s="33"/>
      <c r="I5" s="33"/>
    </row>
    <row r="6" spans="1:9" ht="15">
      <c r="A6" s="101">
        <v>3</v>
      </c>
      <c r="B6" s="259" t="str">
        <f>IF('LISTA KJM'!B4=0,"",'LISTA KJM'!B4)</f>
        <v>KKKKKKK KK</v>
      </c>
      <c r="C6" s="265">
        <v>320</v>
      </c>
      <c r="D6" s="263">
        <v>180</v>
      </c>
      <c r="E6" s="264">
        <v>21</v>
      </c>
      <c r="F6" s="33"/>
      <c r="G6" s="33"/>
      <c r="H6" s="33"/>
      <c r="I6" s="33"/>
    </row>
    <row r="7" spans="1:9" ht="15">
      <c r="A7" s="101">
        <v>4</v>
      </c>
      <c r="B7" s="259" t="str">
        <f>IF('LISTA KJM'!B5=0,"",'LISTA KJM'!B5)</f>
        <v/>
      </c>
      <c r="C7" s="265"/>
      <c r="D7" s="263"/>
      <c r="E7" s="264"/>
      <c r="F7" s="33"/>
      <c r="G7" s="33"/>
      <c r="H7" s="33"/>
      <c r="I7" s="33"/>
    </row>
    <row r="8" spans="1:9" ht="15">
      <c r="A8" s="101">
        <v>5</v>
      </c>
      <c r="B8" s="259" t="str">
        <f>IF('LISTA KJM'!B6=0,"",'LISTA KJM'!B6)</f>
        <v/>
      </c>
      <c r="C8" s="266"/>
      <c r="D8" s="266"/>
      <c r="E8" s="264"/>
      <c r="F8" s="33"/>
      <c r="G8" s="33"/>
      <c r="H8" s="33"/>
      <c r="I8" s="33"/>
    </row>
    <row r="9" spans="1:9" ht="15">
      <c r="A9" s="101">
        <v>6</v>
      </c>
      <c r="B9" s="259" t="str">
        <f>IF('LISTA KJM'!B7=0,"",'LISTA KJM'!B7)</f>
        <v/>
      </c>
      <c r="C9" s="265"/>
      <c r="D9" s="263"/>
      <c r="E9" s="264"/>
      <c r="F9" s="33"/>
      <c r="G9" s="33"/>
      <c r="H9" s="33"/>
      <c r="I9" s="33"/>
    </row>
    <row r="10" spans="1:9" ht="15">
      <c r="A10" s="101">
        <v>7</v>
      </c>
      <c r="B10" s="259" t="str">
        <f>IF('LISTA KJM'!B8=0,"",'LISTA KJM'!B8)</f>
        <v/>
      </c>
      <c r="C10" s="265"/>
      <c r="D10" s="263"/>
      <c r="E10" s="264"/>
      <c r="F10" s="33"/>
      <c r="G10" s="33"/>
      <c r="H10" s="33"/>
      <c r="I10" s="33"/>
    </row>
    <row r="11" spans="1:9" ht="15">
      <c r="A11" s="101">
        <v>8</v>
      </c>
      <c r="B11" s="259" t="str">
        <f>IF('LISTA KJM'!B9=0,"",'LISTA KJM'!B9)</f>
        <v/>
      </c>
      <c r="C11" s="265"/>
      <c r="D11" s="263"/>
      <c r="E11" s="264"/>
      <c r="F11" s="33"/>
      <c r="G11" s="33"/>
      <c r="H11" s="33"/>
      <c r="I11" s="33"/>
    </row>
    <row r="12" spans="1:9" ht="15">
      <c r="A12" s="101">
        <v>9</v>
      </c>
      <c r="B12" s="259" t="str">
        <f>IF('LISTA KJM'!B10=0,"",'LISTA KJM'!B10)</f>
        <v/>
      </c>
      <c r="C12" s="265"/>
      <c r="D12" s="263"/>
      <c r="E12" s="264"/>
      <c r="F12" s="33"/>
      <c r="G12" s="33"/>
      <c r="H12" s="33"/>
      <c r="I12" s="33"/>
    </row>
    <row r="13" spans="1:9" ht="15">
      <c r="A13" s="101">
        <v>10</v>
      </c>
      <c r="B13" s="259" t="str">
        <f>IF('LISTA KJM'!B11=0,"",'LISTA KJM'!B11)</f>
        <v/>
      </c>
      <c r="C13" s="265"/>
      <c r="D13" s="263"/>
      <c r="E13" s="264"/>
      <c r="F13" s="33"/>
      <c r="G13" s="33"/>
      <c r="H13" s="33"/>
      <c r="I13" s="33"/>
    </row>
    <row r="14" spans="1:9" ht="15">
      <c r="A14" s="101">
        <v>11</v>
      </c>
      <c r="B14" s="259" t="str">
        <f>IF('LISTA KJM'!B12=0,"",'LISTA KJM'!B12)</f>
        <v/>
      </c>
      <c r="C14" s="265"/>
      <c r="D14" s="263"/>
      <c r="E14" s="264"/>
      <c r="F14" s="33"/>
      <c r="G14" s="33"/>
      <c r="H14" s="33"/>
      <c r="I14" s="33"/>
    </row>
    <row r="15" spans="1:9" ht="15">
      <c r="A15" s="101">
        <v>12</v>
      </c>
      <c r="B15" s="259" t="str">
        <f>IF('LISTA KJM'!B13=0,"",'LISTA KJM'!B13)</f>
        <v/>
      </c>
      <c r="C15" s="265"/>
      <c r="D15" s="263"/>
      <c r="E15" s="264"/>
      <c r="F15" s="33"/>
      <c r="G15" s="33"/>
      <c r="H15" s="33"/>
      <c r="I15" s="33"/>
    </row>
    <row r="16" spans="1:9" ht="15">
      <c r="A16" s="101">
        <v>13</v>
      </c>
      <c r="B16" s="259" t="str">
        <f>IF('LISTA KJM'!B14=0,"",'LISTA KJM'!B14)</f>
        <v/>
      </c>
      <c r="C16" s="265"/>
      <c r="D16" s="263"/>
      <c r="E16" s="264"/>
    </row>
    <row r="17" spans="1:5" ht="15">
      <c r="A17" s="101">
        <v>14</v>
      </c>
      <c r="B17" s="259" t="str">
        <f>IF('LISTA KJM'!B15=0,"",'LISTA KJM'!B15)</f>
        <v/>
      </c>
      <c r="C17" s="265"/>
      <c r="D17" s="263"/>
      <c r="E17" s="264"/>
    </row>
    <row r="18" spans="1:5" ht="15">
      <c r="A18" s="101">
        <v>15</v>
      </c>
      <c r="B18" s="259" t="str">
        <f>IF('LISTA KJM'!B16=0,"",'LISTA KJM'!B16)</f>
        <v/>
      </c>
      <c r="C18" s="265"/>
      <c r="D18" s="263"/>
      <c r="E18" s="264"/>
    </row>
    <row r="19" spans="1:5" ht="15">
      <c r="A19" s="101">
        <v>16</v>
      </c>
      <c r="B19" s="259" t="str">
        <f>IF('LISTA KJM'!B17=0,"",'LISTA KJM'!B17)</f>
        <v/>
      </c>
      <c r="C19" s="265"/>
      <c r="D19" s="263"/>
      <c r="E19" s="264"/>
    </row>
    <row r="20" spans="1:5" ht="15">
      <c r="A20" s="101">
        <v>17</v>
      </c>
      <c r="B20" s="259" t="str">
        <f>IF('LISTA KJM'!B18=0,"",'LISTA KJM'!B18)</f>
        <v/>
      </c>
      <c r="C20" s="265"/>
      <c r="D20" s="263"/>
      <c r="E20" s="264"/>
    </row>
    <row r="21" spans="1:5" ht="15">
      <c r="A21" s="101">
        <v>18</v>
      </c>
      <c r="B21" s="259" t="str">
        <f>IF('LISTA KJM'!B19=0,"",'LISTA KJM'!B19)</f>
        <v/>
      </c>
      <c r="C21" s="265"/>
      <c r="D21" s="263"/>
      <c r="E21" s="264"/>
    </row>
    <row r="22" spans="1:5" ht="15">
      <c r="A22" s="101">
        <v>19</v>
      </c>
      <c r="B22" s="259" t="str">
        <f>IF('LISTA KJM'!B20=0,"",'LISTA KJM'!B20)</f>
        <v/>
      </c>
      <c r="C22" s="265"/>
      <c r="D22" s="263"/>
      <c r="E22" s="264"/>
    </row>
    <row r="23" spans="1:5" ht="15">
      <c r="A23" s="101">
        <v>20</v>
      </c>
      <c r="B23" s="259" t="str">
        <f>IF('LISTA KJM'!B21=0,"",'LISTA KJM'!B21)</f>
        <v/>
      </c>
      <c r="C23" s="265"/>
      <c r="D23" s="263"/>
      <c r="E23" s="264"/>
    </row>
    <row r="24" spans="1:5" ht="15">
      <c r="A24" s="101">
        <v>21</v>
      </c>
      <c r="B24" s="259" t="str">
        <f>IF('LISTA KJM'!B22=0,"",'LISTA KJM'!B22)</f>
        <v/>
      </c>
      <c r="C24" s="265"/>
      <c r="D24" s="263"/>
      <c r="E24" s="264"/>
    </row>
    <row r="25" spans="1:5" ht="15">
      <c r="A25" s="101">
        <v>22</v>
      </c>
      <c r="B25" s="259" t="str">
        <f>IF('LISTA KJM'!B23=0,"",'LISTA KJM'!B23)</f>
        <v/>
      </c>
      <c r="C25" s="265"/>
      <c r="D25" s="263"/>
      <c r="E25" s="264"/>
    </row>
    <row r="26" spans="1:5" ht="15">
      <c r="A26" s="101">
        <v>23</v>
      </c>
      <c r="B26" s="259" t="str">
        <f>IF('LISTA KJM'!B24=0,"",'LISTA KJM'!B24)</f>
        <v/>
      </c>
      <c r="C26" s="265"/>
      <c r="D26" s="263"/>
      <c r="E26" s="264"/>
    </row>
    <row r="27" spans="1:5" ht="15">
      <c r="A27" s="101">
        <v>24</v>
      </c>
      <c r="B27" s="259" t="str">
        <f>IF('LISTA KJM'!B25=0,"",'LISTA KJM'!B25)</f>
        <v/>
      </c>
      <c r="C27" s="265"/>
      <c r="D27" s="263"/>
      <c r="E27" s="264"/>
    </row>
    <row r="28" spans="1:5" ht="15">
      <c r="A28" s="101">
        <v>25</v>
      </c>
      <c r="B28" s="259" t="str">
        <f>IF('LISTA KJM'!B26=0,"",'LISTA KJM'!B26)</f>
        <v/>
      </c>
      <c r="C28" s="265"/>
      <c r="D28" s="263"/>
      <c r="E28" s="264"/>
    </row>
    <row r="29" spans="1:5" ht="15">
      <c r="A29" s="101">
        <v>26</v>
      </c>
      <c r="B29" s="259" t="str">
        <f>IF('LISTA KJM'!B27=0,"",'LISTA KJM'!B27)</f>
        <v/>
      </c>
      <c r="C29" s="265"/>
      <c r="D29" s="263"/>
      <c r="E29" s="264"/>
    </row>
    <row r="30" spans="1:5" ht="15">
      <c r="A30" s="101">
        <v>27</v>
      </c>
      <c r="B30" s="259" t="str">
        <f>IF('LISTA KJM'!B28=0,"",'LISTA KJM'!B28)</f>
        <v/>
      </c>
      <c r="C30" s="265"/>
      <c r="D30" s="263"/>
      <c r="E30" s="264"/>
    </row>
    <row r="31" spans="1:5" ht="15">
      <c r="A31" s="101">
        <v>28</v>
      </c>
      <c r="B31" s="259" t="str">
        <f>IF('LISTA KJM'!B29=0,"",'LISTA KJM'!B29)</f>
        <v/>
      </c>
      <c r="C31" s="265"/>
      <c r="D31" s="263"/>
      <c r="E31" s="264"/>
    </row>
    <row r="32" spans="1:5" ht="15">
      <c r="A32" s="101">
        <v>29</v>
      </c>
      <c r="B32" s="259" t="str">
        <f>IF('LISTA KJM'!B30=0,"",'LISTA KJM'!B30)</f>
        <v/>
      </c>
      <c r="C32" s="265"/>
      <c r="D32" s="263"/>
      <c r="E32" s="264"/>
    </row>
    <row r="33" spans="1:5" ht="15">
      <c r="A33" s="101">
        <v>30</v>
      </c>
      <c r="B33" s="259" t="str">
        <f>IF('LISTA KJM'!B31=0,"",'LISTA KJM'!B31)</f>
        <v/>
      </c>
      <c r="C33" s="265"/>
      <c r="D33" s="263"/>
      <c r="E33" s="264"/>
    </row>
    <row r="34" spans="1:5" ht="15">
      <c r="A34" s="101">
        <v>31</v>
      </c>
      <c r="B34" s="259" t="str">
        <f>IF('LISTA KJM'!B32=0,"",'LISTA KJM'!B32)</f>
        <v/>
      </c>
      <c r="C34" s="265"/>
      <c r="D34" s="263"/>
      <c r="E34" s="264"/>
    </row>
    <row r="35" spans="1:5" ht="15">
      <c r="A35" s="101">
        <v>32</v>
      </c>
      <c r="B35" s="259" t="str">
        <f>IF('LISTA KJM'!B33=0,"",'LISTA KJM'!B33)</f>
        <v/>
      </c>
      <c r="C35" s="265"/>
      <c r="D35" s="263"/>
      <c r="E35" s="264"/>
    </row>
    <row r="36" spans="1:5" ht="15">
      <c r="A36" s="101">
        <v>33</v>
      </c>
      <c r="B36" s="259" t="str">
        <f>IF('LISTA KJM'!B34=0,"",'LISTA KJM'!B34)</f>
        <v/>
      </c>
      <c r="C36" s="265"/>
      <c r="D36" s="263"/>
      <c r="E36" s="264"/>
    </row>
    <row r="37" spans="1:5" ht="15">
      <c r="A37" s="101">
        <v>34</v>
      </c>
      <c r="B37" s="259" t="str">
        <f>IF('LISTA KJM'!B35=0,"",'LISTA KJM'!B35)</f>
        <v/>
      </c>
      <c r="C37" s="265"/>
      <c r="D37" s="263"/>
      <c r="E37" s="264"/>
    </row>
    <row r="38" spans="1:5" ht="15">
      <c r="A38" s="101">
        <v>35</v>
      </c>
      <c r="B38" s="259" t="str">
        <f>IF('LISTA KJM'!B36=0,"",'LISTA KJM'!B36)</f>
        <v/>
      </c>
      <c r="C38" s="265"/>
      <c r="D38" s="263"/>
      <c r="E38" s="264"/>
    </row>
    <row r="39" spans="1:5" ht="15">
      <c r="A39" s="101">
        <v>36</v>
      </c>
      <c r="B39" s="259" t="str">
        <f>IF('LISTA KJM'!B37=0,"",'LISTA KJM'!B37)</f>
        <v/>
      </c>
      <c r="C39" s="265"/>
      <c r="D39" s="263"/>
      <c r="E39" s="264"/>
    </row>
    <row r="40" spans="1:5" ht="15">
      <c r="A40" s="101">
        <v>37</v>
      </c>
      <c r="B40" s="259" t="str">
        <f>IF('LISTA KJM'!B38=0,"",'LISTA KJM'!B38)</f>
        <v/>
      </c>
      <c r="C40" s="265"/>
      <c r="D40" s="263"/>
      <c r="E40" s="264"/>
    </row>
    <row r="41" spans="1:5" ht="15">
      <c r="A41" s="101">
        <v>38</v>
      </c>
      <c r="B41" s="259" t="str">
        <f>IF('LISTA KJM'!B39=0,"",'LISTA KJM'!B39)</f>
        <v/>
      </c>
      <c r="C41" s="265"/>
      <c r="D41" s="263"/>
      <c r="E41" s="264"/>
    </row>
    <row r="42" spans="1:5" ht="15">
      <c r="A42" s="101">
        <v>39</v>
      </c>
      <c r="B42" s="259" t="str">
        <f>IF('LISTA KJM'!B40=0,"",'LISTA KJM'!B40)</f>
        <v/>
      </c>
      <c r="C42" s="265"/>
      <c r="D42" s="263"/>
      <c r="E42" s="264"/>
    </row>
    <row r="43" spans="1:5" ht="15">
      <c r="A43" s="101">
        <v>40</v>
      </c>
      <c r="B43" s="259" t="str">
        <f>IF('LISTA KJM'!B41=0,"",'LISTA KJM'!B41)</f>
        <v/>
      </c>
      <c r="C43" s="265"/>
      <c r="D43" s="263"/>
      <c r="E43" s="264"/>
    </row>
  </sheetData>
  <sheetProtection password="DA7B" sheet="1" objects="1" scenarios="1" formatCells="0"/>
  <mergeCells count="3">
    <mergeCell ref="A2:A3"/>
    <mergeCell ref="B2:B3"/>
    <mergeCell ref="C2:E2"/>
  </mergeCells>
  <phoneticPr fontId="3" type="noConversion"/>
  <printOptions horizontalCentered="1"/>
  <pageMargins left="0.15748031496062992" right="0.15748031496062992" top="0.24" bottom="0.27559055118110237" header="0.17" footer="0.31496062992125984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3" enableFormatConditionsCalculation="0">
    <tabColor indexed="34"/>
    <pageSetUpPr fitToPage="1"/>
  </sheetPr>
  <dimension ref="A1:I43"/>
  <sheetViews>
    <sheetView view="pageBreakPreview" zoomScale="60" zoomScaleNormal="76" workbookViewId="0">
      <selection activeCell="V71" sqref="V71"/>
    </sheetView>
  </sheetViews>
  <sheetFormatPr defaultRowHeight="14.25"/>
  <cols>
    <col min="1" max="1" width="4" customWidth="1"/>
    <col min="2" max="2" width="19.75" bestFit="1" customWidth="1"/>
    <col min="3" max="3" width="14.625" customWidth="1"/>
    <col min="4" max="4" width="15.5" customWidth="1"/>
    <col min="5" max="5" width="15" customWidth="1"/>
    <col min="6" max="6" width="11.625" customWidth="1"/>
    <col min="7" max="7" width="5.25" customWidth="1"/>
    <col min="8" max="8" width="5.875" customWidth="1"/>
    <col min="9" max="9" width="5" customWidth="1"/>
    <col min="10" max="10" width="4.5" customWidth="1"/>
    <col min="11" max="11" width="6.375" customWidth="1"/>
  </cols>
  <sheetData>
    <row r="1" spans="1:9" ht="18.75">
      <c r="A1" s="194" t="s">
        <v>240</v>
      </c>
      <c r="B1" s="194"/>
      <c r="C1" s="194" t="str">
        <f>'Instrukcja obsługi'!B3</f>
        <v>BYDGOSZCZ</v>
      </c>
      <c r="D1" s="194" t="str">
        <f>'Instrukcja obsługi'!B2</f>
        <v>10-11.03.2016</v>
      </c>
      <c r="E1" s="194" t="s">
        <v>238</v>
      </c>
      <c r="F1" s="194" t="str">
        <f>'Instrukcja obsługi'!B4</f>
        <v>K-P</v>
      </c>
    </row>
    <row r="2" spans="1:9" ht="15">
      <c r="A2" s="375" t="s">
        <v>89</v>
      </c>
      <c r="B2" s="376" t="s">
        <v>0</v>
      </c>
      <c r="C2" s="373" t="s">
        <v>196</v>
      </c>
      <c r="D2" s="373"/>
      <c r="E2" s="373"/>
      <c r="G2" s="33"/>
      <c r="H2" s="33"/>
      <c r="I2" s="33"/>
    </row>
    <row r="3" spans="1:9" ht="15">
      <c r="A3" s="375"/>
      <c r="B3" s="376"/>
      <c r="C3" s="192" t="s">
        <v>193</v>
      </c>
      <c r="D3" s="192" t="s">
        <v>194</v>
      </c>
      <c r="E3" s="192" t="s">
        <v>195</v>
      </c>
      <c r="F3" s="57"/>
      <c r="G3" s="33"/>
      <c r="H3" s="33"/>
      <c r="I3" s="33"/>
    </row>
    <row r="4" spans="1:9" ht="15">
      <c r="A4" s="101">
        <v>1</v>
      </c>
      <c r="B4" s="267" t="str">
        <f>IF('LISTA MJM'!B3=0,"",'LISTA MJM'!B3)</f>
        <v>KOWLSKI JAN</v>
      </c>
      <c r="C4" s="268">
        <v>1100</v>
      </c>
      <c r="D4" s="268">
        <v>800</v>
      </c>
      <c r="E4" s="269">
        <v>15</v>
      </c>
      <c r="F4" s="57"/>
      <c r="G4" s="33"/>
      <c r="H4" s="33"/>
      <c r="I4" s="33"/>
    </row>
    <row r="5" spans="1:9" ht="15">
      <c r="A5" s="101">
        <v>2</v>
      </c>
      <c r="B5" s="267" t="str">
        <f>IF('LISTA MJM'!B4=0,"",'LISTA MJM'!B4)</f>
        <v>JURCZYK JAN</v>
      </c>
      <c r="C5" s="265">
        <v>800</v>
      </c>
      <c r="D5" s="265">
        <v>600</v>
      </c>
      <c r="E5" s="264">
        <v>16</v>
      </c>
      <c r="F5" s="59"/>
      <c r="G5" s="33"/>
      <c r="H5" s="33"/>
      <c r="I5" s="33"/>
    </row>
    <row r="6" spans="1:9" ht="15">
      <c r="A6" s="101">
        <v>3</v>
      </c>
      <c r="B6" s="267" t="str">
        <f>IF('LISTA MJM'!B5=0,"",'LISTA MJM'!B5)</f>
        <v/>
      </c>
      <c r="C6" s="263"/>
      <c r="D6" s="265"/>
      <c r="E6" s="264"/>
      <c r="F6" s="33"/>
      <c r="G6" s="33"/>
      <c r="H6" s="33"/>
      <c r="I6" s="33"/>
    </row>
    <row r="7" spans="1:9" ht="15">
      <c r="A7" s="101">
        <v>4</v>
      </c>
      <c r="B7" s="267" t="str">
        <f>IF('LISTA MJM'!B6=0,"",'LISTA MJM'!B6)</f>
        <v/>
      </c>
      <c r="C7" s="263"/>
      <c r="D7" s="265"/>
      <c r="E7" s="264"/>
      <c r="F7" s="33"/>
      <c r="G7" s="33"/>
      <c r="H7" s="33"/>
      <c r="I7" s="33"/>
    </row>
    <row r="8" spans="1:9" ht="15">
      <c r="A8" s="101">
        <v>5</v>
      </c>
      <c r="B8" s="267" t="str">
        <f>IF('LISTA MJM'!B7=0,"",'LISTA MJM'!B7)</f>
        <v/>
      </c>
      <c r="C8" s="270"/>
      <c r="D8" s="266"/>
      <c r="E8" s="249"/>
      <c r="F8" s="33"/>
      <c r="G8" s="33"/>
      <c r="H8" s="33"/>
      <c r="I8" s="33"/>
    </row>
    <row r="9" spans="1:9" ht="15">
      <c r="A9" s="101">
        <v>6</v>
      </c>
      <c r="B9" s="267" t="str">
        <f>IF('LISTA MJM'!B8=0,"",'LISTA MJM'!B8)</f>
        <v/>
      </c>
      <c r="C9" s="271"/>
      <c r="D9" s="271"/>
      <c r="E9" s="272"/>
      <c r="F9" s="33"/>
      <c r="G9" s="33"/>
      <c r="H9" s="33"/>
      <c r="I9" s="33"/>
    </row>
    <row r="10" spans="1:9" ht="15">
      <c r="A10" s="101">
        <v>7</v>
      </c>
      <c r="B10" s="267" t="str">
        <f>IF('LISTA MJM'!B9=0,"",'LISTA MJM'!B9)</f>
        <v/>
      </c>
      <c r="C10" s="270"/>
      <c r="D10" s="266"/>
      <c r="E10" s="249"/>
      <c r="F10" s="33"/>
      <c r="G10" s="33"/>
      <c r="H10" s="33"/>
      <c r="I10" s="33"/>
    </row>
    <row r="11" spans="1:9" ht="15">
      <c r="A11" s="101">
        <v>8</v>
      </c>
      <c r="B11" s="267" t="str">
        <f>IF('LISTA MJM'!B10=0,"",'LISTA MJM'!B10)</f>
        <v/>
      </c>
      <c r="C11" s="263"/>
      <c r="D11" s="265"/>
      <c r="E11" s="264"/>
      <c r="F11" s="33"/>
      <c r="G11" s="33"/>
      <c r="H11" s="33"/>
      <c r="I11" s="33"/>
    </row>
    <row r="12" spans="1:9" ht="15">
      <c r="A12" s="101">
        <v>9</v>
      </c>
      <c r="B12" s="267" t="str">
        <f>IF('LISTA MJM'!B11=0,"",'LISTA MJM'!B11)</f>
        <v/>
      </c>
      <c r="C12" s="263"/>
      <c r="D12" s="265"/>
      <c r="E12" s="264"/>
      <c r="F12" s="33"/>
      <c r="G12" s="33"/>
      <c r="H12" s="33"/>
      <c r="I12" s="33"/>
    </row>
    <row r="13" spans="1:9" ht="15">
      <c r="A13" s="101">
        <v>10</v>
      </c>
      <c r="B13" s="267" t="str">
        <f>IF('LISTA MJM'!B12=0,"",'LISTA MJM'!B12)</f>
        <v/>
      </c>
      <c r="C13" s="263"/>
      <c r="D13" s="265"/>
      <c r="E13" s="264"/>
      <c r="F13" s="33"/>
      <c r="G13" s="33"/>
      <c r="H13" s="33"/>
      <c r="I13" s="33"/>
    </row>
    <row r="14" spans="1:9" ht="15">
      <c r="A14" s="101">
        <v>11</v>
      </c>
      <c r="B14" s="267" t="str">
        <f>IF('LISTA MJM'!B13=0,"",'LISTA MJM'!B13)</f>
        <v/>
      </c>
      <c r="C14" s="270"/>
      <c r="D14" s="266"/>
      <c r="E14" s="249"/>
      <c r="F14" s="33"/>
      <c r="G14" s="33"/>
      <c r="H14" s="33"/>
      <c r="I14" s="33"/>
    </row>
    <row r="15" spans="1:9" ht="15">
      <c r="A15" s="101">
        <v>12</v>
      </c>
      <c r="B15" s="267" t="str">
        <f>IF('LISTA MJM'!B14=0,"",'LISTA MJM'!B14)</f>
        <v/>
      </c>
      <c r="C15" s="270"/>
      <c r="D15" s="266"/>
      <c r="E15" s="249"/>
      <c r="F15" s="33"/>
      <c r="G15" s="33"/>
      <c r="H15" s="33"/>
      <c r="I15" s="33"/>
    </row>
    <row r="16" spans="1:9" ht="15">
      <c r="A16" s="101">
        <v>13</v>
      </c>
      <c r="B16" s="267" t="str">
        <f>IF('LISTA MJM'!B15=0,"",'LISTA MJM'!B15)</f>
        <v/>
      </c>
      <c r="C16" s="263"/>
      <c r="D16" s="265"/>
      <c r="E16" s="264"/>
      <c r="F16" s="33"/>
      <c r="G16" s="33"/>
      <c r="H16" s="33"/>
      <c r="I16" s="33"/>
    </row>
    <row r="17" spans="1:9" ht="15">
      <c r="A17" s="101">
        <v>14</v>
      </c>
      <c r="B17" s="267" t="str">
        <f>IF('LISTA MJM'!B16=0,"",'LISTA MJM'!B16)</f>
        <v/>
      </c>
      <c r="C17" s="263"/>
      <c r="D17" s="265"/>
      <c r="E17" s="264"/>
      <c r="F17" s="33"/>
      <c r="G17" s="33"/>
      <c r="H17" s="33"/>
      <c r="I17" s="33"/>
    </row>
    <row r="18" spans="1:9" ht="15">
      <c r="A18" s="101">
        <v>15</v>
      </c>
      <c r="B18" s="267" t="str">
        <f>IF('LISTA MJM'!B17=0,"",'LISTA MJM'!B17)</f>
        <v/>
      </c>
      <c r="C18" s="270"/>
      <c r="D18" s="266"/>
      <c r="E18" s="249"/>
      <c r="F18" s="33"/>
      <c r="G18" s="33"/>
      <c r="H18" s="33"/>
      <c r="I18" s="33"/>
    </row>
    <row r="19" spans="1:9" ht="15">
      <c r="A19" s="101">
        <v>16</v>
      </c>
      <c r="B19" s="267" t="str">
        <f>IF('LISTA MJM'!B18=0,"",'LISTA MJM'!B18)</f>
        <v/>
      </c>
      <c r="C19" s="273"/>
      <c r="D19" s="274"/>
      <c r="E19" s="253"/>
      <c r="F19" s="33"/>
      <c r="G19" s="33"/>
      <c r="H19" s="33"/>
      <c r="I19" s="33"/>
    </row>
    <row r="20" spans="1:9" ht="15">
      <c r="A20" s="101">
        <v>17</v>
      </c>
      <c r="B20" s="267" t="str">
        <f>IF('LISTA MJM'!B19=0,"",'LISTA MJM'!B19)</f>
        <v/>
      </c>
      <c r="C20" s="275"/>
      <c r="D20" s="265"/>
      <c r="E20" s="264"/>
    </row>
    <row r="21" spans="1:9" ht="15">
      <c r="A21" s="101">
        <v>18</v>
      </c>
      <c r="B21" s="267" t="str">
        <f>IF('LISTA MJM'!B20=0,"",'LISTA MJM'!B20)</f>
        <v/>
      </c>
      <c r="C21" s="266"/>
      <c r="D21" s="266"/>
      <c r="E21" s="249"/>
    </row>
    <row r="22" spans="1:9" ht="15">
      <c r="A22" s="101">
        <v>19</v>
      </c>
      <c r="B22" s="267" t="str">
        <f>IF('LISTA MJM'!B21=0,"",'LISTA MJM'!B21)</f>
        <v/>
      </c>
      <c r="C22" s="266"/>
      <c r="D22" s="266"/>
      <c r="E22" s="249"/>
    </row>
    <row r="23" spans="1:9" ht="15">
      <c r="A23" s="101">
        <v>20</v>
      </c>
      <c r="B23" s="267" t="str">
        <f>IF('LISTA MJM'!B22=0,"",'LISTA MJM'!B22)</f>
        <v/>
      </c>
      <c r="C23" s="266"/>
      <c r="D23" s="266"/>
      <c r="E23" s="249"/>
    </row>
    <row r="24" spans="1:9" ht="15">
      <c r="A24" s="101">
        <v>21</v>
      </c>
      <c r="B24" s="267" t="str">
        <f>IF('LISTA MJM'!B23=0,"",'LISTA MJM'!B23)</f>
        <v/>
      </c>
      <c r="C24" s="266"/>
      <c r="D24" s="266"/>
      <c r="E24" s="249"/>
    </row>
    <row r="25" spans="1:9" ht="15">
      <c r="A25" s="101">
        <v>22</v>
      </c>
      <c r="B25" s="267" t="str">
        <f>IF('LISTA MJM'!B24=0,"",'LISTA MJM'!B24)</f>
        <v/>
      </c>
      <c r="C25" s="266"/>
      <c r="D25" s="266"/>
      <c r="E25" s="249"/>
    </row>
    <row r="26" spans="1:9" ht="15">
      <c r="A26" s="101">
        <v>23</v>
      </c>
      <c r="B26" s="267" t="str">
        <f>IF('LISTA MJM'!B25=0,"",'LISTA MJM'!B25)</f>
        <v/>
      </c>
      <c r="C26" s="266"/>
      <c r="D26" s="266"/>
      <c r="E26" s="249"/>
    </row>
    <row r="27" spans="1:9" ht="15">
      <c r="A27" s="101">
        <v>24</v>
      </c>
      <c r="B27" s="267" t="str">
        <f>IF('LISTA MJM'!B26=0,"",'LISTA MJM'!B26)</f>
        <v/>
      </c>
      <c r="C27" s="266"/>
      <c r="D27" s="266"/>
      <c r="E27" s="249"/>
    </row>
    <row r="28" spans="1:9" ht="15">
      <c r="A28" s="101">
        <v>25</v>
      </c>
      <c r="B28" s="267" t="str">
        <f>IF('LISTA MJM'!B27=0,"",'LISTA MJM'!B27)</f>
        <v/>
      </c>
      <c r="C28" s="266"/>
      <c r="D28" s="266"/>
      <c r="E28" s="249"/>
    </row>
    <row r="29" spans="1:9" ht="15">
      <c r="A29" s="101">
        <v>26</v>
      </c>
      <c r="B29" s="267" t="str">
        <f>IF('LISTA MJM'!B28=0,"",'LISTA MJM'!B28)</f>
        <v/>
      </c>
      <c r="C29" s="266"/>
      <c r="D29" s="266"/>
      <c r="E29" s="249"/>
    </row>
    <row r="30" spans="1:9" ht="15">
      <c r="A30" s="101">
        <v>27</v>
      </c>
      <c r="B30" s="267" t="str">
        <f>IF('LISTA MJM'!B29=0,"",'LISTA MJM'!B29)</f>
        <v/>
      </c>
      <c r="C30" s="266"/>
      <c r="D30" s="266"/>
      <c r="E30" s="249"/>
    </row>
    <row r="31" spans="1:9" ht="15">
      <c r="A31" s="101">
        <v>28</v>
      </c>
      <c r="B31" s="267" t="str">
        <f>IF('LISTA MJM'!B30=0,"",'LISTA MJM'!B30)</f>
        <v/>
      </c>
      <c r="C31" s="266"/>
      <c r="D31" s="266"/>
      <c r="E31" s="249"/>
    </row>
    <row r="32" spans="1:9" ht="15">
      <c r="A32" s="101">
        <v>29</v>
      </c>
      <c r="B32" s="267" t="str">
        <f>IF('LISTA MJM'!B31=0,"",'LISTA MJM'!B31)</f>
        <v/>
      </c>
      <c r="C32" s="266"/>
      <c r="D32" s="266"/>
      <c r="E32" s="249"/>
    </row>
    <row r="33" spans="1:5" ht="15">
      <c r="A33" s="101">
        <v>30</v>
      </c>
      <c r="B33" s="267" t="str">
        <f>IF('LISTA MJM'!B32=0,"",'LISTA MJM'!B32)</f>
        <v/>
      </c>
      <c r="C33" s="266"/>
      <c r="D33" s="266"/>
      <c r="E33" s="249"/>
    </row>
    <row r="34" spans="1:5" ht="15">
      <c r="A34" s="101">
        <v>31</v>
      </c>
      <c r="B34" s="267" t="str">
        <f>IF('LISTA MJM'!B33=0,"",'LISTA MJM'!B33)</f>
        <v/>
      </c>
      <c r="C34" s="266"/>
      <c r="D34" s="266"/>
      <c r="E34" s="249"/>
    </row>
    <row r="35" spans="1:5" ht="15">
      <c r="A35" s="101">
        <v>32</v>
      </c>
      <c r="B35" s="267" t="str">
        <f>IF('LISTA MJM'!B34=0,"",'LISTA MJM'!B34)</f>
        <v/>
      </c>
      <c r="C35" s="266"/>
      <c r="D35" s="266"/>
      <c r="E35" s="249"/>
    </row>
    <row r="36" spans="1:5" ht="15">
      <c r="A36" s="101">
        <v>33</v>
      </c>
      <c r="B36" s="267" t="str">
        <f>IF('LISTA MJM'!B35=0,"",'LISTA MJM'!B35)</f>
        <v/>
      </c>
      <c r="C36" s="266"/>
      <c r="D36" s="266"/>
      <c r="E36" s="249"/>
    </row>
    <row r="37" spans="1:5" ht="15">
      <c r="A37" s="101">
        <v>34</v>
      </c>
      <c r="B37" s="267" t="str">
        <f>IF('LISTA MJM'!B36=0,"",'LISTA MJM'!B36)</f>
        <v/>
      </c>
      <c r="C37" s="266"/>
      <c r="D37" s="266"/>
      <c r="E37" s="249"/>
    </row>
    <row r="38" spans="1:5" ht="15">
      <c r="A38" s="101">
        <v>35</v>
      </c>
      <c r="B38" s="267" t="str">
        <f>IF('LISTA MJM'!B37=0,"",'LISTA MJM'!B37)</f>
        <v/>
      </c>
      <c r="C38" s="266"/>
      <c r="D38" s="266"/>
      <c r="E38" s="249"/>
    </row>
    <row r="39" spans="1:5" ht="15">
      <c r="A39" s="101">
        <v>36</v>
      </c>
      <c r="B39" s="267" t="str">
        <f>IF('LISTA MJM'!B38=0,"",'LISTA MJM'!B38)</f>
        <v/>
      </c>
      <c r="C39" s="266"/>
      <c r="D39" s="266"/>
      <c r="E39" s="249"/>
    </row>
    <row r="40" spans="1:5" ht="15">
      <c r="A40" s="101">
        <v>37</v>
      </c>
      <c r="B40" s="267" t="str">
        <f>IF('LISTA MJM'!B39=0,"",'LISTA MJM'!B39)</f>
        <v/>
      </c>
      <c r="C40" s="266"/>
      <c r="D40" s="266"/>
      <c r="E40" s="249"/>
    </row>
    <row r="41" spans="1:5" ht="15">
      <c r="A41" s="101">
        <v>38</v>
      </c>
      <c r="B41" s="267" t="str">
        <f>IF('LISTA MJM'!B40=0,"",'LISTA MJM'!B40)</f>
        <v/>
      </c>
      <c r="C41" s="266"/>
      <c r="D41" s="266"/>
      <c r="E41" s="249"/>
    </row>
    <row r="42" spans="1:5" ht="15">
      <c r="A42" s="101">
        <v>39</v>
      </c>
      <c r="B42" s="267" t="str">
        <f>IF('LISTA MJM'!B41=0,"",'LISTA MJM'!B41)</f>
        <v/>
      </c>
      <c r="C42" s="266"/>
      <c r="D42" s="266"/>
      <c r="E42" s="249"/>
    </row>
    <row r="43" spans="1:5" ht="15">
      <c r="A43" s="101">
        <v>40</v>
      </c>
      <c r="B43" s="267" t="str">
        <f>IF('LISTA MJM'!B42=0,"",'LISTA MJM'!B42)</f>
        <v/>
      </c>
      <c r="C43" s="266"/>
      <c r="D43" s="266"/>
      <c r="E43" s="249"/>
    </row>
  </sheetData>
  <sheetProtection password="DA7B" sheet="1" objects="1" scenarios="1" formatCells="0"/>
  <mergeCells count="3">
    <mergeCell ref="A2:A3"/>
    <mergeCell ref="B2:B3"/>
    <mergeCell ref="C2:E2"/>
  </mergeCells>
  <phoneticPr fontId="3" type="noConversion"/>
  <printOptions horizontalCentered="1"/>
  <pageMargins left="0.27559055118110237" right="0.35433070866141736" top="0.35433070866141736" bottom="0.35433070866141736" header="0.19685039370078741" footer="0.19685039370078741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4" enableFormatConditionsCalculation="0">
    <tabColor indexed="20"/>
    <pageSetUpPr fitToPage="1"/>
  </sheetPr>
  <dimension ref="A1:F142"/>
  <sheetViews>
    <sheetView view="pageBreakPreview" zoomScale="60" zoomScaleNormal="75" workbookViewId="0">
      <selection activeCell="H5" sqref="H5"/>
    </sheetView>
  </sheetViews>
  <sheetFormatPr defaultRowHeight="14.25"/>
  <cols>
    <col min="1" max="1" width="4.25" customWidth="1"/>
    <col min="2" max="2" width="25.25" customWidth="1"/>
    <col min="3" max="3" width="14.5" customWidth="1"/>
    <col min="4" max="4" width="15" customWidth="1"/>
  </cols>
  <sheetData>
    <row r="1" spans="1:6" ht="18.75">
      <c r="A1" s="95" t="s">
        <v>242</v>
      </c>
      <c r="B1" s="95"/>
      <c r="C1" s="196" t="str">
        <f>'Instrukcja obsługi'!B3</f>
        <v>BYDGOSZCZ</v>
      </c>
      <c r="D1" s="195" t="str">
        <f>'Instrukcja obsługi'!B2</f>
        <v>10-11.03.2016</v>
      </c>
      <c r="E1" s="199" t="s">
        <v>238</v>
      </c>
      <c r="F1" s="199" t="str">
        <f>'Instrukcja obsługi'!B4</f>
        <v>K-P</v>
      </c>
    </row>
    <row r="2" spans="1:6" ht="16.5">
      <c r="A2" s="377" t="s">
        <v>89</v>
      </c>
      <c r="B2" s="377" t="s">
        <v>197</v>
      </c>
      <c r="C2" s="378" t="s">
        <v>207</v>
      </c>
      <c r="D2" s="379"/>
    </row>
    <row r="3" spans="1:6" ht="16.5">
      <c r="A3" s="377"/>
      <c r="B3" s="377"/>
      <c r="C3" s="94" t="s">
        <v>205</v>
      </c>
      <c r="D3" s="94" t="s">
        <v>206</v>
      </c>
    </row>
    <row r="4" spans="1:6" ht="15">
      <c r="A4" s="197">
        <v>1</v>
      </c>
      <c r="B4" s="277" t="str">
        <f>IF('LISTA KJM'!B2=0,"",'LISTA KJM'!B2)</f>
        <v>KOWALSKA ANNA</v>
      </c>
      <c r="C4" s="278">
        <v>1.3888888888888889E-3</v>
      </c>
      <c r="D4" s="279">
        <v>200</v>
      </c>
    </row>
    <row r="5" spans="1:6" ht="15">
      <c r="A5" s="198">
        <v>2</v>
      </c>
      <c r="B5" s="277" t="str">
        <f>IF('LISTA KJM'!B3=0,"",'LISTA KJM'!B3)</f>
        <v>JANKOWSKA ALICJA</v>
      </c>
      <c r="C5" s="280">
        <v>1.3344907407407409E-3</v>
      </c>
      <c r="D5" s="281">
        <v>210</v>
      </c>
    </row>
    <row r="6" spans="1:6" ht="15">
      <c r="A6" s="198">
        <v>3</v>
      </c>
      <c r="B6" s="277" t="str">
        <f>IF('LISTA KJM'!B4=0,"",'LISTA KJM'!B4)</f>
        <v>KKKKKKK KK</v>
      </c>
      <c r="C6" s="280">
        <v>1.4039351851851851E-3</v>
      </c>
      <c r="D6" s="281">
        <v>205</v>
      </c>
    </row>
    <row r="7" spans="1:6" ht="15">
      <c r="A7" s="198">
        <v>4</v>
      </c>
      <c r="B7" s="277" t="str">
        <f>IF('LISTA KJM'!B5=0,"",'LISTA KJM'!B5)</f>
        <v/>
      </c>
      <c r="C7" s="282"/>
      <c r="D7" s="281"/>
    </row>
    <row r="8" spans="1:6" ht="15">
      <c r="A8" s="198">
        <v>5</v>
      </c>
      <c r="B8" s="277" t="str">
        <f>IF('LISTA KJM'!B6=0,"",'LISTA KJM'!B6)</f>
        <v/>
      </c>
      <c r="C8" s="283"/>
      <c r="D8" s="284"/>
    </row>
    <row r="9" spans="1:6" ht="15">
      <c r="A9" s="198">
        <v>6</v>
      </c>
      <c r="B9" s="277" t="str">
        <f>IF('LISTA KJM'!B7=0,"",'LISTA KJM'!B7)</f>
        <v/>
      </c>
      <c r="C9" s="280"/>
      <c r="D9" s="284"/>
    </row>
    <row r="10" spans="1:6" ht="15">
      <c r="A10" s="198">
        <v>7</v>
      </c>
      <c r="B10" s="277" t="str">
        <f>IF('LISTA KJM'!B8=0,"",'LISTA KJM'!B8)</f>
        <v/>
      </c>
      <c r="C10" s="280"/>
      <c r="D10" s="281"/>
    </row>
    <row r="11" spans="1:6" ht="15">
      <c r="A11" s="198">
        <v>8</v>
      </c>
      <c r="B11" s="277" t="str">
        <f>IF('LISTA KJM'!B9=0,"",'LISTA KJM'!B9)</f>
        <v/>
      </c>
      <c r="C11" s="280"/>
      <c r="D11" s="281"/>
    </row>
    <row r="12" spans="1:6" ht="15">
      <c r="A12" s="198">
        <v>9</v>
      </c>
      <c r="B12" s="277" t="str">
        <f>IF('LISTA KJM'!B10=0,"",'LISTA KJM'!B10)</f>
        <v/>
      </c>
      <c r="C12" s="280"/>
      <c r="D12" s="281"/>
    </row>
    <row r="13" spans="1:6" ht="15">
      <c r="A13" s="198">
        <v>10</v>
      </c>
      <c r="B13" s="277" t="str">
        <f>IF('LISTA KJM'!B11=0,"",'LISTA KJM'!B11)</f>
        <v/>
      </c>
      <c r="C13" s="280"/>
      <c r="D13" s="284"/>
    </row>
    <row r="14" spans="1:6" ht="15">
      <c r="A14" s="198">
        <v>11</v>
      </c>
      <c r="B14" s="277" t="str">
        <f>IF('LISTA KJM'!B12=0,"",'LISTA KJM'!B12)</f>
        <v/>
      </c>
      <c r="C14" s="283"/>
      <c r="D14" s="284"/>
    </row>
    <row r="15" spans="1:6" ht="15">
      <c r="A15" s="198">
        <v>12</v>
      </c>
      <c r="B15" s="277" t="str">
        <f>IF('LISTA KJM'!B13=0,"",'LISTA KJM'!B13)</f>
        <v/>
      </c>
      <c r="C15" s="280"/>
      <c r="D15" s="281"/>
    </row>
    <row r="16" spans="1:6" ht="15">
      <c r="A16" s="198">
        <v>13</v>
      </c>
      <c r="B16" s="277" t="str">
        <f>IF('LISTA KJM'!B14=0,"",'LISTA KJM'!B14)</f>
        <v/>
      </c>
      <c r="C16" s="280"/>
      <c r="D16" s="281"/>
    </row>
    <row r="17" spans="1:4" ht="15">
      <c r="A17" s="198">
        <v>14</v>
      </c>
      <c r="B17" s="277" t="str">
        <f>IF('LISTA KJM'!B15=0,"",'LISTA KJM'!B15)</f>
        <v/>
      </c>
      <c r="C17" s="280"/>
      <c r="D17" s="281"/>
    </row>
    <row r="18" spans="1:4" ht="15">
      <c r="A18" s="198">
        <v>15</v>
      </c>
      <c r="B18" s="277" t="str">
        <f>IF('LISTA KJM'!B16=0,"",'LISTA KJM'!B16)</f>
        <v/>
      </c>
      <c r="C18" s="280"/>
      <c r="D18" s="281"/>
    </row>
    <row r="19" spans="1:4" ht="15">
      <c r="A19" s="198">
        <v>16</v>
      </c>
      <c r="B19" s="277" t="str">
        <f>IF('LISTA KJM'!B17=0,"",'LISTA KJM'!B17)</f>
        <v/>
      </c>
      <c r="C19" s="280"/>
      <c r="D19" s="281"/>
    </row>
    <row r="20" spans="1:4" ht="15">
      <c r="A20" s="198">
        <v>17</v>
      </c>
      <c r="B20" s="277" t="str">
        <f>IF('LISTA KJM'!B18=0,"",'LISTA KJM'!B18)</f>
        <v/>
      </c>
      <c r="C20" s="280"/>
      <c r="D20" s="281"/>
    </row>
    <row r="21" spans="1:4" ht="15">
      <c r="A21" s="198">
        <v>18</v>
      </c>
      <c r="B21" s="277" t="str">
        <f>IF('LISTA KJM'!B19=0,"",'LISTA KJM'!B19)</f>
        <v/>
      </c>
      <c r="C21" s="280"/>
      <c r="D21" s="281"/>
    </row>
    <row r="22" spans="1:4" ht="15">
      <c r="A22" s="198">
        <v>19</v>
      </c>
      <c r="B22" s="277" t="str">
        <f>IF('LISTA KJM'!B20=0,"",'LISTA KJM'!B20)</f>
        <v/>
      </c>
      <c r="C22" s="280"/>
      <c r="D22" s="281"/>
    </row>
    <row r="23" spans="1:4" ht="15">
      <c r="A23" s="198">
        <v>20</v>
      </c>
      <c r="B23" s="277" t="str">
        <f>IF('LISTA KJM'!B21=0,"",'LISTA KJM'!B21)</f>
        <v/>
      </c>
      <c r="C23" s="280"/>
      <c r="D23" s="281"/>
    </row>
    <row r="24" spans="1:4" ht="15">
      <c r="A24" s="198">
        <v>21</v>
      </c>
      <c r="B24" s="277" t="str">
        <f>IF('LISTA KJM'!B22=0,"",'LISTA KJM'!B22)</f>
        <v/>
      </c>
      <c r="C24" s="280"/>
      <c r="D24" s="281"/>
    </row>
    <row r="25" spans="1:4" ht="15">
      <c r="A25" s="198">
        <v>22</v>
      </c>
      <c r="B25" s="277" t="str">
        <f>IF('LISTA KJM'!B23=0,"",'LISTA KJM'!B23)</f>
        <v/>
      </c>
      <c r="C25" s="280"/>
      <c r="D25" s="281"/>
    </row>
    <row r="26" spans="1:4" ht="15">
      <c r="A26" s="198">
        <v>23</v>
      </c>
      <c r="B26" s="277" t="str">
        <f>IF('LISTA KJM'!B24=0,"",'LISTA KJM'!B24)</f>
        <v/>
      </c>
      <c r="C26" s="280"/>
      <c r="D26" s="281"/>
    </row>
    <row r="27" spans="1:4" ht="15">
      <c r="A27" s="198">
        <v>24</v>
      </c>
      <c r="B27" s="277" t="str">
        <f>IF('LISTA KJM'!B25=0,"",'LISTA KJM'!B25)</f>
        <v/>
      </c>
      <c r="C27" s="280"/>
      <c r="D27" s="281"/>
    </row>
    <row r="28" spans="1:4" ht="15">
      <c r="A28" s="198">
        <v>25</v>
      </c>
      <c r="B28" s="277" t="str">
        <f>IF('LISTA KJM'!B26=0,"",'LISTA KJM'!B26)</f>
        <v/>
      </c>
      <c r="C28" s="280"/>
      <c r="D28" s="281"/>
    </row>
    <row r="29" spans="1:4" ht="15">
      <c r="A29" s="198">
        <v>26</v>
      </c>
      <c r="B29" s="277" t="str">
        <f>IF('LISTA KJM'!B27=0,"",'LISTA KJM'!B27)</f>
        <v/>
      </c>
      <c r="C29" s="280"/>
      <c r="D29" s="281"/>
    </row>
    <row r="30" spans="1:4" ht="15">
      <c r="A30" s="198">
        <v>27</v>
      </c>
      <c r="B30" s="277" t="str">
        <f>IF('LISTA KJM'!B28=0,"",'LISTA KJM'!B28)</f>
        <v/>
      </c>
      <c r="C30" s="280"/>
      <c r="D30" s="281"/>
    </row>
    <row r="31" spans="1:4" ht="15">
      <c r="A31" s="198">
        <v>28</v>
      </c>
      <c r="B31" s="277" t="str">
        <f>IF('LISTA KJM'!B29=0,"",'LISTA KJM'!B29)</f>
        <v/>
      </c>
      <c r="C31" s="280"/>
      <c r="D31" s="281"/>
    </row>
    <row r="32" spans="1:4" ht="15">
      <c r="A32" s="198">
        <v>29</v>
      </c>
      <c r="B32" s="277" t="str">
        <f>IF('LISTA KJM'!B30=0,"",'LISTA KJM'!B30)</f>
        <v/>
      </c>
      <c r="C32" s="280"/>
      <c r="D32" s="281"/>
    </row>
    <row r="33" spans="1:4" ht="15">
      <c r="A33" s="198">
        <v>30</v>
      </c>
      <c r="B33" s="277" t="str">
        <f>IF('LISTA KJM'!B31=0,"",'LISTA KJM'!B31)</f>
        <v/>
      </c>
      <c r="C33" s="280"/>
      <c r="D33" s="281"/>
    </row>
    <row r="34" spans="1:4" ht="15">
      <c r="A34" s="198">
        <v>31</v>
      </c>
      <c r="B34" s="277" t="str">
        <f>IF('LISTA KJM'!B32=0,"",'LISTA KJM'!B32)</f>
        <v/>
      </c>
      <c r="C34" s="280"/>
      <c r="D34" s="281"/>
    </row>
    <row r="35" spans="1:4" ht="15">
      <c r="A35" s="198">
        <v>32</v>
      </c>
      <c r="B35" s="277" t="str">
        <f>IF('LISTA KJM'!B33=0,"",'LISTA KJM'!B33)</f>
        <v/>
      </c>
      <c r="C35" s="280"/>
      <c r="D35" s="281"/>
    </row>
    <row r="36" spans="1:4" ht="15">
      <c r="A36" s="198">
        <v>33</v>
      </c>
      <c r="B36" s="277" t="str">
        <f>IF('LISTA KJM'!B34=0,"",'LISTA KJM'!B34)</f>
        <v/>
      </c>
      <c r="C36" s="280"/>
      <c r="D36" s="281"/>
    </row>
    <row r="37" spans="1:4" ht="15">
      <c r="A37" s="198">
        <v>34</v>
      </c>
      <c r="B37" s="277" t="str">
        <f>IF('LISTA KJM'!B35=0,"",'LISTA KJM'!B35)</f>
        <v/>
      </c>
      <c r="C37" s="280"/>
      <c r="D37" s="281"/>
    </row>
    <row r="38" spans="1:4" ht="15">
      <c r="A38" s="198">
        <v>35</v>
      </c>
      <c r="B38" s="277" t="str">
        <f>IF('LISTA KJM'!B36=0,"",'LISTA KJM'!B36)</f>
        <v/>
      </c>
      <c r="C38" s="280"/>
      <c r="D38" s="281"/>
    </row>
    <row r="39" spans="1:4" ht="15">
      <c r="A39" s="198">
        <v>36</v>
      </c>
      <c r="B39" s="277" t="str">
        <f>IF('LISTA KJM'!B37=0,"",'LISTA KJM'!B37)</f>
        <v/>
      </c>
      <c r="C39" s="280"/>
      <c r="D39" s="281"/>
    </row>
    <row r="40" spans="1:4" ht="15">
      <c r="A40" s="198">
        <v>37</v>
      </c>
      <c r="B40" s="277" t="str">
        <f>IF('LISTA KJM'!B38=0,"",'LISTA KJM'!B38)</f>
        <v/>
      </c>
      <c r="C40" s="280"/>
      <c r="D40" s="281"/>
    </row>
    <row r="41" spans="1:4" ht="15">
      <c r="A41" s="198">
        <v>38</v>
      </c>
      <c r="B41" s="277" t="str">
        <f>IF('LISTA KJM'!B39=0,"",'LISTA KJM'!B39)</f>
        <v/>
      </c>
      <c r="C41" s="280"/>
      <c r="D41" s="281"/>
    </row>
    <row r="42" spans="1:4" ht="15">
      <c r="A42" s="198">
        <v>39</v>
      </c>
      <c r="B42" s="277" t="str">
        <f>IF('LISTA KJM'!B40=0,"",'LISTA KJM'!B40)</f>
        <v/>
      </c>
      <c r="C42" s="280"/>
      <c r="D42" s="281"/>
    </row>
    <row r="43" spans="1:4" ht="15">
      <c r="A43" s="198">
        <v>40</v>
      </c>
      <c r="B43" s="277" t="str">
        <f>IF('LISTA KJM'!B41=0,"",'LISTA KJM'!B41)</f>
        <v/>
      </c>
      <c r="C43" s="280"/>
      <c r="D43" s="281"/>
    </row>
    <row r="44" spans="1:4">
      <c r="A44" s="37"/>
      <c r="B44" s="37"/>
      <c r="C44" s="37"/>
      <c r="D44" s="37"/>
    </row>
    <row r="45" spans="1:4">
      <c r="A45" s="37"/>
      <c r="B45" s="37"/>
      <c r="C45" s="37"/>
      <c r="D45" s="37"/>
    </row>
    <row r="46" spans="1:4">
      <c r="A46" s="37"/>
      <c r="B46" s="37"/>
      <c r="C46" s="37"/>
      <c r="D46" s="37"/>
    </row>
    <row r="47" spans="1:4">
      <c r="A47" s="37"/>
      <c r="B47" s="37"/>
      <c r="C47" s="37"/>
      <c r="D47" s="37"/>
    </row>
    <row r="48" spans="1:4">
      <c r="A48" s="37"/>
      <c r="B48" s="37"/>
      <c r="C48" s="37"/>
      <c r="D48" s="37"/>
    </row>
    <row r="49" spans="1:4">
      <c r="A49" s="37"/>
      <c r="B49" s="37"/>
      <c r="C49" s="37"/>
      <c r="D49" s="37"/>
    </row>
    <row r="50" spans="1:4">
      <c r="A50" s="37"/>
      <c r="B50" s="37"/>
      <c r="C50" s="37"/>
      <c r="D50" s="37"/>
    </row>
    <row r="51" spans="1:4">
      <c r="A51" s="37"/>
      <c r="B51" s="37"/>
      <c r="C51" s="37"/>
      <c r="D51" s="37"/>
    </row>
    <row r="52" spans="1:4">
      <c r="A52" s="37"/>
      <c r="B52" s="37"/>
      <c r="C52" s="37"/>
      <c r="D52" s="37"/>
    </row>
    <row r="53" spans="1:4">
      <c r="A53" s="37"/>
      <c r="B53" s="37"/>
      <c r="C53" s="37"/>
      <c r="D53" s="37"/>
    </row>
    <row r="54" spans="1:4">
      <c r="A54" s="37"/>
      <c r="B54" s="37"/>
      <c r="C54" s="37"/>
      <c r="D54" s="37"/>
    </row>
    <row r="55" spans="1:4">
      <c r="A55" s="37"/>
      <c r="B55" s="37"/>
      <c r="C55" s="37"/>
      <c r="D55" s="37"/>
    </row>
    <row r="56" spans="1:4">
      <c r="A56" s="37"/>
      <c r="B56" s="37"/>
      <c r="C56" s="37"/>
      <c r="D56" s="37"/>
    </row>
    <row r="57" spans="1:4">
      <c r="A57" s="37"/>
      <c r="B57" s="37"/>
      <c r="C57" s="37"/>
      <c r="D57" s="37"/>
    </row>
    <row r="58" spans="1:4">
      <c r="A58" s="37"/>
      <c r="B58" s="37"/>
      <c r="C58" s="37"/>
      <c r="D58" s="37"/>
    </row>
    <row r="59" spans="1:4">
      <c r="A59" s="37"/>
      <c r="B59" s="37"/>
      <c r="C59" s="37"/>
      <c r="D59" s="37"/>
    </row>
    <row r="60" spans="1:4">
      <c r="A60" s="37"/>
      <c r="B60" s="37"/>
      <c r="C60" s="37"/>
      <c r="D60" s="37"/>
    </row>
    <row r="61" spans="1:4">
      <c r="A61" s="37"/>
      <c r="B61" s="37"/>
      <c r="C61" s="37"/>
      <c r="D61" s="37"/>
    </row>
    <row r="62" spans="1:4">
      <c r="A62" s="37"/>
      <c r="B62" s="37"/>
      <c r="C62" s="37"/>
      <c r="D62" s="37"/>
    </row>
    <row r="63" spans="1:4">
      <c r="A63" s="37"/>
      <c r="B63" s="37"/>
      <c r="C63" s="37"/>
      <c r="D63" s="37"/>
    </row>
    <row r="64" spans="1:4">
      <c r="A64" s="37"/>
      <c r="B64" s="37"/>
      <c r="C64" s="37"/>
      <c r="D64" s="37"/>
    </row>
    <row r="65" spans="1:4">
      <c r="A65" s="37"/>
      <c r="B65" s="37"/>
      <c r="C65" s="37"/>
      <c r="D65" s="37"/>
    </row>
    <row r="66" spans="1:4">
      <c r="A66" s="37"/>
      <c r="B66" s="37"/>
      <c r="C66" s="37"/>
      <c r="D66" s="37"/>
    </row>
    <row r="67" spans="1:4">
      <c r="A67" s="37"/>
      <c r="B67" s="37"/>
      <c r="C67" s="37"/>
      <c r="D67" s="37"/>
    </row>
    <row r="68" spans="1:4">
      <c r="A68" s="37"/>
      <c r="B68" s="37"/>
      <c r="C68" s="37"/>
      <c r="D68" s="37"/>
    </row>
    <row r="69" spans="1:4">
      <c r="A69" s="37"/>
      <c r="B69" s="37"/>
      <c r="C69" s="37"/>
      <c r="D69" s="37"/>
    </row>
    <row r="70" spans="1:4">
      <c r="A70" s="37"/>
      <c r="B70" s="37"/>
      <c r="C70" s="37"/>
      <c r="D70" s="37"/>
    </row>
    <row r="71" spans="1:4">
      <c r="A71" s="37"/>
      <c r="B71" s="37"/>
      <c r="C71" s="37"/>
      <c r="D71" s="37"/>
    </row>
    <row r="72" spans="1:4">
      <c r="A72" s="37"/>
      <c r="B72" s="37"/>
      <c r="C72" s="37"/>
      <c r="D72" s="37"/>
    </row>
    <row r="73" spans="1:4">
      <c r="A73" s="37"/>
      <c r="B73" s="37"/>
      <c r="C73" s="37"/>
      <c r="D73" s="37"/>
    </row>
    <row r="74" spans="1:4">
      <c r="A74" s="37"/>
      <c r="B74" s="37"/>
      <c r="C74" s="37"/>
      <c r="D74" s="37"/>
    </row>
    <row r="75" spans="1:4">
      <c r="A75" s="37"/>
      <c r="B75" s="37"/>
      <c r="C75" s="37"/>
      <c r="D75" s="37"/>
    </row>
    <row r="76" spans="1:4">
      <c r="A76" s="37"/>
      <c r="B76" s="37"/>
      <c r="C76" s="37"/>
      <c r="D76" s="37"/>
    </row>
    <row r="77" spans="1:4">
      <c r="A77" s="37"/>
      <c r="B77" s="37"/>
      <c r="C77" s="37"/>
      <c r="D77" s="37"/>
    </row>
    <row r="78" spans="1:4">
      <c r="A78" s="37"/>
      <c r="B78" s="37"/>
      <c r="C78" s="37"/>
      <c r="D78" s="37"/>
    </row>
    <row r="79" spans="1:4">
      <c r="A79" s="37"/>
      <c r="B79" s="37"/>
      <c r="C79" s="37"/>
      <c r="D79" s="37"/>
    </row>
    <row r="80" spans="1:4">
      <c r="A80" s="37"/>
      <c r="B80" s="37"/>
      <c r="C80" s="37"/>
      <c r="D80" s="37"/>
    </row>
    <row r="81" spans="1:4">
      <c r="A81" s="37"/>
      <c r="B81" s="37"/>
      <c r="C81" s="37"/>
      <c r="D81" s="37"/>
    </row>
    <row r="82" spans="1:4">
      <c r="A82" s="37"/>
      <c r="B82" s="37"/>
      <c r="C82" s="37"/>
      <c r="D82" s="37"/>
    </row>
    <row r="83" spans="1:4">
      <c r="A83" s="37"/>
      <c r="B83" s="37"/>
      <c r="C83" s="37"/>
      <c r="D83" s="37"/>
    </row>
    <row r="84" spans="1:4">
      <c r="A84" s="37"/>
      <c r="B84" s="37"/>
      <c r="C84" s="37"/>
      <c r="D84" s="37"/>
    </row>
    <row r="85" spans="1:4">
      <c r="A85" s="37"/>
      <c r="B85" s="37"/>
      <c r="C85" s="37"/>
      <c r="D85" s="37"/>
    </row>
    <row r="86" spans="1:4">
      <c r="A86" s="37"/>
      <c r="B86" s="37"/>
      <c r="C86" s="37"/>
      <c r="D86" s="37"/>
    </row>
    <row r="87" spans="1:4">
      <c r="A87" s="37"/>
      <c r="B87" s="37"/>
      <c r="C87" s="37"/>
      <c r="D87" s="37"/>
    </row>
    <row r="88" spans="1:4">
      <c r="A88" s="37"/>
      <c r="B88" s="37"/>
      <c r="C88" s="37"/>
      <c r="D88" s="37"/>
    </row>
    <row r="89" spans="1:4">
      <c r="A89" s="37"/>
      <c r="B89" s="37"/>
      <c r="C89" s="37"/>
      <c r="D89" s="37"/>
    </row>
    <row r="90" spans="1:4">
      <c r="A90" s="37"/>
      <c r="B90" s="37"/>
      <c r="C90" s="37"/>
      <c r="D90" s="37"/>
    </row>
    <row r="91" spans="1:4">
      <c r="A91" s="37"/>
      <c r="B91" s="37"/>
      <c r="C91" s="37"/>
      <c r="D91" s="37"/>
    </row>
    <row r="92" spans="1:4">
      <c r="A92" s="37"/>
      <c r="B92" s="37"/>
      <c r="C92" s="37"/>
      <c r="D92" s="37"/>
    </row>
    <row r="93" spans="1:4">
      <c r="A93" s="37"/>
      <c r="B93" s="37"/>
      <c r="C93" s="37"/>
      <c r="D93" s="37"/>
    </row>
    <row r="94" spans="1:4">
      <c r="A94" s="37"/>
      <c r="B94" s="37"/>
      <c r="C94" s="37"/>
      <c r="D94" s="37"/>
    </row>
    <row r="95" spans="1:4">
      <c r="A95" s="37"/>
      <c r="B95" s="37"/>
      <c r="C95" s="37"/>
      <c r="D95" s="37"/>
    </row>
    <row r="96" spans="1:4">
      <c r="A96" s="37"/>
      <c r="B96" s="37"/>
      <c r="C96" s="37"/>
      <c r="D96" s="37"/>
    </row>
    <row r="97" spans="1:4">
      <c r="A97" s="37"/>
      <c r="B97" s="37"/>
      <c r="C97" s="37"/>
      <c r="D97" s="37"/>
    </row>
    <row r="98" spans="1:4">
      <c r="A98" s="37"/>
      <c r="B98" s="37"/>
      <c r="C98" s="37"/>
      <c r="D98" s="37"/>
    </row>
    <row r="99" spans="1:4">
      <c r="A99" s="37"/>
      <c r="B99" s="37"/>
      <c r="C99" s="37"/>
      <c r="D99" s="37"/>
    </row>
    <row r="100" spans="1:4">
      <c r="A100" s="37"/>
      <c r="B100" s="37"/>
      <c r="C100" s="37"/>
      <c r="D100" s="37"/>
    </row>
    <row r="101" spans="1:4">
      <c r="A101" s="37"/>
      <c r="B101" s="37"/>
      <c r="C101" s="37"/>
      <c r="D101" s="37"/>
    </row>
    <row r="102" spans="1:4">
      <c r="A102" s="37"/>
      <c r="B102" s="37"/>
      <c r="C102" s="37"/>
      <c r="D102" s="37"/>
    </row>
    <row r="103" spans="1:4">
      <c r="A103" s="37"/>
      <c r="B103" s="37"/>
      <c r="C103" s="37"/>
      <c r="D103" s="37"/>
    </row>
    <row r="104" spans="1:4">
      <c r="A104" s="37"/>
      <c r="B104" s="37"/>
      <c r="C104" s="37"/>
      <c r="D104" s="37"/>
    </row>
    <row r="105" spans="1:4">
      <c r="A105" s="37"/>
      <c r="B105" s="37"/>
      <c r="C105" s="37"/>
      <c r="D105" s="37"/>
    </row>
    <row r="106" spans="1:4">
      <c r="A106" s="37"/>
      <c r="B106" s="37"/>
      <c r="C106" s="37"/>
      <c r="D106" s="37"/>
    </row>
    <row r="107" spans="1:4">
      <c r="A107" s="37"/>
      <c r="B107" s="37"/>
      <c r="C107" s="37"/>
      <c r="D107" s="37"/>
    </row>
    <row r="108" spans="1:4">
      <c r="A108" s="37"/>
      <c r="B108" s="37"/>
      <c r="C108" s="37"/>
      <c r="D108" s="37"/>
    </row>
    <row r="109" spans="1:4">
      <c r="A109" s="37"/>
      <c r="B109" s="37"/>
      <c r="C109" s="37"/>
      <c r="D109" s="37"/>
    </row>
    <row r="110" spans="1:4">
      <c r="A110" s="37"/>
      <c r="B110" s="37"/>
      <c r="C110" s="37"/>
      <c r="D110" s="37"/>
    </row>
    <row r="111" spans="1:4">
      <c r="A111" s="37"/>
      <c r="B111" s="37"/>
      <c r="C111" s="37"/>
      <c r="D111" s="37"/>
    </row>
    <row r="112" spans="1:4">
      <c r="A112" s="37"/>
      <c r="B112" s="37"/>
      <c r="C112" s="37"/>
      <c r="D112" s="37"/>
    </row>
    <row r="113" spans="1:4">
      <c r="A113" s="37"/>
      <c r="B113" s="37"/>
      <c r="C113" s="37"/>
      <c r="D113" s="37"/>
    </row>
    <row r="114" spans="1:4">
      <c r="A114" s="37"/>
      <c r="B114" s="37"/>
      <c r="C114" s="37"/>
      <c r="D114" s="37"/>
    </row>
    <row r="115" spans="1:4">
      <c r="A115" s="37"/>
      <c r="B115" s="37"/>
      <c r="C115" s="37"/>
      <c r="D115" s="37"/>
    </row>
    <row r="116" spans="1:4">
      <c r="A116" s="37"/>
      <c r="B116" s="37"/>
      <c r="C116" s="37"/>
      <c r="D116" s="37"/>
    </row>
    <row r="117" spans="1:4">
      <c r="A117" s="37"/>
      <c r="B117" s="37"/>
      <c r="C117" s="37"/>
      <c r="D117" s="37"/>
    </row>
    <row r="118" spans="1:4">
      <c r="A118" s="37"/>
      <c r="B118" s="37"/>
      <c r="C118" s="37"/>
      <c r="D118" s="37"/>
    </row>
    <row r="119" spans="1:4">
      <c r="A119" s="37"/>
      <c r="B119" s="37"/>
      <c r="C119" s="37"/>
      <c r="D119" s="37"/>
    </row>
    <row r="120" spans="1:4">
      <c r="A120" s="37"/>
      <c r="B120" s="37"/>
      <c r="C120" s="37"/>
      <c r="D120" s="37"/>
    </row>
    <row r="121" spans="1:4">
      <c r="A121" s="37"/>
      <c r="B121" s="37"/>
      <c r="C121" s="37"/>
      <c r="D121" s="37"/>
    </row>
    <row r="122" spans="1:4">
      <c r="A122" s="37"/>
      <c r="B122" s="37"/>
      <c r="C122" s="37"/>
      <c r="D122" s="37"/>
    </row>
    <row r="123" spans="1:4">
      <c r="A123" s="37"/>
      <c r="B123" s="37"/>
      <c r="C123" s="37"/>
      <c r="D123" s="37"/>
    </row>
    <row r="124" spans="1:4">
      <c r="A124" s="37"/>
      <c r="B124" s="37"/>
      <c r="C124" s="37"/>
      <c r="D124" s="37"/>
    </row>
    <row r="125" spans="1:4">
      <c r="A125" s="37"/>
      <c r="B125" s="37"/>
      <c r="C125" s="37"/>
      <c r="D125" s="37"/>
    </row>
    <row r="126" spans="1:4">
      <c r="A126" s="37"/>
      <c r="B126" s="37"/>
      <c r="C126" s="37"/>
      <c r="D126" s="37"/>
    </row>
    <row r="127" spans="1:4">
      <c r="A127" s="37"/>
      <c r="B127" s="37"/>
      <c r="C127" s="37"/>
      <c r="D127" s="37"/>
    </row>
    <row r="128" spans="1:4">
      <c r="A128" s="37"/>
      <c r="B128" s="37"/>
      <c r="C128" s="37"/>
      <c r="D128" s="37"/>
    </row>
    <row r="129" spans="1:4">
      <c r="A129" s="37"/>
      <c r="B129" s="37"/>
      <c r="C129" s="37"/>
      <c r="D129" s="37"/>
    </row>
    <row r="130" spans="1:4">
      <c r="A130" s="37"/>
      <c r="B130" s="37"/>
      <c r="C130" s="37"/>
      <c r="D130" s="37"/>
    </row>
    <row r="131" spans="1:4">
      <c r="A131" s="37"/>
      <c r="B131" s="37"/>
      <c r="C131" s="37"/>
      <c r="D131" s="37"/>
    </row>
    <row r="132" spans="1:4">
      <c r="A132" s="37"/>
      <c r="B132" s="37"/>
      <c r="C132" s="37"/>
      <c r="D132" s="37"/>
    </row>
    <row r="133" spans="1:4">
      <c r="A133" s="37"/>
      <c r="B133" s="37"/>
      <c r="C133" s="37"/>
      <c r="D133" s="37"/>
    </row>
    <row r="134" spans="1:4">
      <c r="A134" s="37"/>
      <c r="B134" s="37"/>
      <c r="C134" s="37"/>
      <c r="D134" s="37"/>
    </row>
    <row r="135" spans="1:4">
      <c r="A135" s="37"/>
      <c r="B135" s="37"/>
      <c r="C135" s="37"/>
      <c r="D135" s="37"/>
    </row>
    <row r="136" spans="1:4">
      <c r="A136" s="37"/>
      <c r="B136" s="37"/>
      <c r="C136" s="37"/>
      <c r="D136" s="37"/>
    </row>
    <row r="137" spans="1:4">
      <c r="A137" s="37"/>
      <c r="B137" s="37"/>
      <c r="C137" s="37"/>
      <c r="D137" s="37"/>
    </row>
    <row r="138" spans="1:4">
      <c r="A138" s="37"/>
      <c r="B138" s="37"/>
      <c r="C138" s="37"/>
      <c r="D138" s="37"/>
    </row>
    <row r="139" spans="1:4">
      <c r="A139" s="37"/>
      <c r="B139" s="37"/>
      <c r="C139" s="37"/>
      <c r="D139" s="37"/>
    </row>
    <row r="140" spans="1:4">
      <c r="A140" s="37"/>
      <c r="B140" s="37"/>
      <c r="C140" s="37"/>
      <c r="D140" s="37"/>
    </row>
    <row r="141" spans="1:4">
      <c r="A141" s="37"/>
      <c r="B141" s="37"/>
      <c r="C141" s="37"/>
      <c r="D141" s="37"/>
    </row>
    <row r="142" spans="1:4">
      <c r="A142" s="37"/>
      <c r="B142" s="37"/>
      <c r="C142" s="37"/>
      <c r="D142" s="37"/>
    </row>
  </sheetData>
  <sheetProtection password="DA7B" sheet="1" objects="1" scenarios="1" formatCells="0"/>
  <mergeCells count="3">
    <mergeCell ref="A2:A3"/>
    <mergeCell ref="B2:B3"/>
    <mergeCell ref="C2:D2"/>
  </mergeCells>
  <phoneticPr fontId="3" type="noConversion"/>
  <printOptions horizontalCentered="1"/>
  <pageMargins left="0.31496062992125984" right="0.19685039370078741" top="0.22" bottom="0.31" header="0.17" footer="0.31496062992125984"/>
  <pageSetup paperSize="9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5" enableFormatConditionsCalculation="0">
    <tabColor indexed="20"/>
    <pageSetUpPr fitToPage="1"/>
  </sheetPr>
  <dimension ref="A1:F127"/>
  <sheetViews>
    <sheetView view="pageBreakPreview" zoomScale="60" zoomScaleNormal="75" workbookViewId="0">
      <selection activeCell="H5" sqref="H5"/>
    </sheetView>
  </sheetViews>
  <sheetFormatPr defaultRowHeight="14.25"/>
  <cols>
    <col min="1" max="1" width="4.125" customWidth="1"/>
    <col min="2" max="2" width="20.875" customWidth="1"/>
    <col min="3" max="4" width="15.25" customWidth="1"/>
  </cols>
  <sheetData>
    <row r="1" spans="1:6" ht="18.75">
      <c r="A1" s="95" t="s">
        <v>243</v>
      </c>
      <c r="B1" s="95"/>
      <c r="C1" s="196" t="str">
        <f>'Instrukcja obsługi'!B3</f>
        <v>BYDGOSZCZ</v>
      </c>
      <c r="D1" s="195" t="str">
        <f>'Instrukcja obsługi'!B2</f>
        <v>10-11.03.2016</v>
      </c>
      <c r="E1" s="199" t="s">
        <v>238</v>
      </c>
      <c r="F1" s="199" t="str">
        <f>'Instrukcja obsługi'!B4</f>
        <v>K-P</v>
      </c>
    </row>
    <row r="2" spans="1:6" ht="15">
      <c r="A2" s="373" t="s">
        <v>89</v>
      </c>
      <c r="B2" s="373" t="s">
        <v>197</v>
      </c>
      <c r="C2" s="380" t="s">
        <v>207</v>
      </c>
      <c r="D2" s="381"/>
    </row>
    <row r="3" spans="1:6" ht="15">
      <c r="A3" s="373"/>
      <c r="B3" s="373"/>
      <c r="C3" s="137" t="s">
        <v>205</v>
      </c>
      <c r="D3" s="137" t="s">
        <v>206</v>
      </c>
    </row>
    <row r="4" spans="1:6" ht="15">
      <c r="A4" s="138">
        <v>1</v>
      </c>
      <c r="B4" s="259" t="str">
        <f>IF('LISTA MJM'!B3=0,"",'LISTA MJM'!B3)</f>
        <v>KOWLSKI JAN</v>
      </c>
      <c r="C4" s="316">
        <v>1.0416666666666667E-3</v>
      </c>
      <c r="D4" s="261">
        <v>450</v>
      </c>
    </row>
    <row r="5" spans="1:6" ht="15">
      <c r="A5" s="139">
        <v>2</v>
      </c>
      <c r="B5" s="259" t="str">
        <f>IF('LISTA MJM'!B4=0,"",'LISTA MJM'!B4)</f>
        <v>JURCZYK JAN</v>
      </c>
      <c r="C5" s="317">
        <v>9.8726851851851862E-4</v>
      </c>
      <c r="D5" s="263">
        <v>360</v>
      </c>
    </row>
    <row r="6" spans="1:6" ht="15">
      <c r="A6" s="139">
        <v>3</v>
      </c>
      <c r="B6" s="259" t="str">
        <f>IF('LISTA MJM'!B5=0,"",'LISTA MJM'!B5)</f>
        <v/>
      </c>
      <c r="C6" s="317"/>
      <c r="D6" s="263"/>
    </row>
    <row r="7" spans="1:6" ht="15">
      <c r="A7" s="139">
        <v>4</v>
      </c>
      <c r="B7" s="259" t="str">
        <f>IF('LISTA MJM'!B6=0,"",'LISTA MJM'!B6)</f>
        <v/>
      </c>
      <c r="C7" s="317"/>
      <c r="D7" s="263"/>
    </row>
    <row r="8" spans="1:6" ht="15">
      <c r="A8" s="139">
        <v>5</v>
      </c>
      <c r="B8" s="259" t="str">
        <f>IF('LISTA MJM'!B7=0,"",'LISTA MJM'!B7)</f>
        <v/>
      </c>
      <c r="C8" s="317"/>
      <c r="D8" s="263"/>
    </row>
    <row r="9" spans="1:6" ht="15">
      <c r="A9" s="139">
        <v>6</v>
      </c>
      <c r="B9" s="259" t="str">
        <f>IF('LISTA MJM'!B8=0,"",'LISTA MJM'!B8)</f>
        <v/>
      </c>
      <c r="C9" s="317"/>
      <c r="D9" s="263"/>
    </row>
    <row r="10" spans="1:6" ht="15">
      <c r="A10" s="139">
        <v>7</v>
      </c>
      <c r="B10" s="259" t="str">
        <f>IF('LISTA MJM'!B9=0,"",'LISTA MJM'!B9)</f>
        <v/>
      </c>
      <c r="C10" s="317"/>
      <c r="D10" s="263"/>
    </row>
    <row r="11" spans="1:6" ht="15">
      <c r="A11" s="139">
        <v>8</v>
      </c>
      <c r="B11" s="259" t="str">
        <f>IF('LISTA MJM'!B10=0,"",'LISTA MJM'!B10)</f>
        <v/>
      </c>
      <c r="C11" s="317"/>
      <c r="D11" s="263"/>
    </row>
    <row r="12" spans="1:6" ht="15">
      <c r="A12" s="139">
        <v>9</v>
      </c>
      <c r="B12" s="259" t="str">
        <f>IF('LISTA MJM'!B11=0,"",'LISTA MJM'!B11)</f>
        <v/>
      </c>
      <c r="C12" s="317"/>
      <c r="D12" s="263"/>
    </row>
    <row r="13" spans="1:6" ht="15">
      <c r="A13" s="139">
        <v>10</v>
      </c>
      <c r="B13" s="259" t="str">
        <f>IF('LISTA MJM'!B12=0,"",'LISTA MJM'!B12)</f>
        <v/>
      </c>
      <c r="C13" s="317"/>
      <c r="D13" s="263"/>
    </row>
    <row r="14" spans="1:6" ht="15">
      <c r="A14" s="139">
        <v>11</v>
      </c>
      <c r="B14" s="259" t="str">
        <f>IF('LISTA MJM'!B13=0,"",'LISTA MJM'!B13)</f>
        <v/>
      </c>
      <c r="C14" s="318"/>
      <c r="D14" s="263"/>
    </row>
    <row r="15" spans="1:6" ht="15">
      <c r="A15" s="139">
        <v>12</v>
      </c>
      <c r="B15" s="259" t="str">
        <f>IF('LISTA MJM'!B14=0,"",'LISTA MJM'!B14)</f>
        <v/>
      </c>
      <c r="C15" s="319"/>
      <c r="D15" s="275"/>
    </row>
    <row r="16" spans="1:6" ht="15">
      <c r="A16" s="139">
        <v>13</v>
      </c>
      <c r="B16" s="259" t="str">
        <f>IF('LISTA MJM'!B15=0,"",'LISTA MJM'!B15)</f>
        <v/>
      </c>
      <c r="C16" s="317"/>
      <c r="D16" s="275"/>
    </row>
    <row r="17" spans="1:4" ht="15">
      <c r="A17" s="139">
        <v>14</v>
      </c>
      <c r="B17" s="259" t="str">
        <f>IF('LISTA MJM'!B16=0,"",'LISTA MJM'!B16)</f>
        <v/>
      </c>
      <c r="C17" s="320"/>
      <c r="D17" s="321"/>
    </row>
    <row r="18" spans="1:4" ht="15">
      <c r="A18" s="139">
        <v>15</v>
      </c>
      <c r="B18" s="259" t="str">
        <f>IF('LISTA MJM'!B17=0,"",'LISTA MJM'!B17)</f>
        <v/>
      </c>
      <c r="C18" s="317"/>
      <c r="D18" s="263"/>
    </row>
    <row r="19" spans="1:4" ht="15">
      <c r="A19" s="139">
        <v>16</v>
      </c>
      <c r="B19" s="259" t="str">
        <f>IF('LISTA MJM'!B18=0,"",'LISTA MJM'!B18)</f>
        <v/>
      </c>
      <c r="C19" s="320"/>
      <c r="D19" s="321"/>
    </row>
    <row r="20" spans="1:4" ht="15">
      <c r="A20" s="139">
        <v>17</v>
      </c>
      <c r="B20" s="259" t="str">
        <f>IF('LISTA MJM'!B19=0,"",'LISTA MJM'!B19)</f>
        <v/>
      </c>
      <c r="C20" s="320"/>
      <c r="D20" s="321"/>
    </row>
    <row r="21" spans="1:4" ht="15">
      <c r="A21" s="139">
        <v>18</v>
      </c>
      <c r="B21" s="259" t="str">
        <f>IF('LISTA MJM'!B20=0,"",'LISTA MJM'!B20)</f>
        <v/>
      </c>
      <c r="C21" s="317"/>
      <c r="D21" s="263"/>
    </row>
    <row r="22" spans="1:4" ht="15">
      <c r="A22" s="139">
        <v>19</v>
      </c>
      <c r="B22" s="259" t="str">
        <f>IF('LISTA MJM'!B21=0,"",'LISTA MJM'!B21)</f>
        <v/>
      </c>
      <c r="C22" s="317"/>
      <c r="D22" s="263"/>
    </row>
    <row r="23" spans="1:4" ht="15">
      <c r="A23" s="139">
        <v>20</v>
      </c>
      <c r="B23" s="259" t="str">
        <f>IF('LISTA MJM'!B22=0,"",'LISTA MJM'!B22)</f>
        <v/>
      </c>
      <c r="C23" s="317"/>
      <c r="D23" s="263"/>
    </row>
    <row r="24" spans="1:4" ht="15">
      <c r="A24" s="139">
        <v>21</v>
      </c>
      <c r="B24" s="259" t="str">
        <f>IF('LISTA MJM'!B23=0,"",'LISTA MJM'!B23)</f>
        <v/>
      </c>
      <c r="C24" s="317"/>
      <c r="D24" s="263"/>
    </row>
    <row r="25" spans="1:4" ht="15">
      <c r="A25" s="139">
        <v>22</v>
      </c>
      <c r="B25" s="259" t="str">
        <f>IF('LISTA MJM'!B24=0,"",'LISTA MJM'!B24)</f>
        <v/>
      </c>
      <c r="C25" s="317"/>
      <c r="D25" s="263"/>
    </row>
    <row r="26" spans="1:4" ht="15">
      <c r="A26" s="139">
        <v>23</v>
      </c>
      <c r="B26" s="259" t="str">
        <f>IF('LISTA MJM'!B25=0,"",'LISTA MJM'!B25)</f>
        <v/>
      </c>
      <c r="C26" s="317"/>
      <c r="D26" s="263"/>
    </row>
    <row r="27" spans="1:4" ht="15">
      <c r="A27" s="139">
        <v>24</v>
      </c>
      <c r="B27" s="259" t="str">
        <f>IF('LISTA MJM'!B26=0,"",'LISTA MJM'!B26)</f>
        <v/>
      </c>
      <c r="C27" s="317"/>
      <c r="D27" s="263"/>
    </row>
    <row r="28" spans="1:4" ht="15">
      <c r="A28" s="139">
        <v>25</v>
      </c>
      <c r="B28" s="259" t="str">
        <f>IF('LISTA MJM'!B27=0,"",'LISTA MJM'!B27)</f>
        <v/>
      </c>
      <c r="C28" s="317"/>
      <c r="D28" s="263"/>
    </row>
    <row r="29" spans="1:4" ht="15">
      <c r="A29" s="139">
        <v>26</v>
      </c>
      <c r="B29" s="259" t="str">
        <f>IF('LISTA MJM'!B28=0,"",'LISTA MJM'!B28)</f>
        <v/>
      </c>
      <c r="C29" s="317"/>
      <c r="D29" s="263"/>
    </row>
    <row r="30" spans="1:4" ht="15">
      <c r="A30" s="139">
        <v>27</v>
      </c>
      <c r="B30" s="259" t="str">
        <f>IF('LISTA MJM'!B29=0,"",'LISTA MJM'!B29)</f>
        <v/>
      </c>
      <c r="C30" s="317"/>
      <c r="D30" s="263"/>
    </row>
    <row r="31" spans="1:4" ht="15">
      <c r="A31" s="139">
        <v>28</v>
      </c>
      <c r="B31" s="259" t="str">
        <f>IF('LISTA MJM'!B30=0,"",'LISTA MJM'!B30)</f>
        <v/>
      </c>
      <c r="C31" s="317"/>
      <c r="D31" s="263"/>
    </row>
    <row r="32" spans="1:4" ht="15">
      <c r="A32" s="139">
        <v>29</v>
      </c>
      <c r="B32" s="259" t="str">
        <f>IF('LISTA MJM'!B31=0,"",'LISTA MJM'!B31)</f>
        <v/>
      </c>
      <c r="C32" s="317"/>
      <c r="D32" s="263"/>
    </row>
    <row r="33" spans="1:4" ht="15">
      <c r="A33" s="139">
        <v>30</v>
      </c>
      <c r="B33" s="259" t="str">
        <f>IF('LISTA MJM'!B32=0,"",'LISTA MJM'!B32)</f>
        <v/>
      </c>
      <c r="C33" s="317"/>
      <c r="D33" s="263"/>
    </row>
    <row r="34" spans="1:4" ht="15">
      <c r="A34" s="139">
        <v>31</v>
      </c>
      <c r="B34" s="259" t="str">
        <f>IF('LISTA MJM'!B33=0,"",'LISTA MJM'!B33)</f>
        <v/>
      </c>
      <c r="C34" s="317"/>
      <c r="D34" s="263"/>
    </row>
    <row r="35" spans="1:4" ht="15">
      <c r="A35" s="139">
        <v>32</v>
      </c>
      <c r="B35" s="259" t="str">
        <f>IF('LISTA MJM'!B34=0,"",'LISTA MJM'!B34)</f>
        <v/>
      </c>
      <c r="C35" s="317"/>
      <c r="D35" s="263"/>
    </row>
    <row r="36" spans="1:4" ht="15">
      <c r="A36" s="139">
        <v>33</v>
      </c>
      <c r="B36" s="259" t="str">
        <f>IF('LISTA MJM'!B35=0,"",'LISTA MJM'!B35)</f>
        <v/>
      </c>
      <c r="C36" s="317"/>
      <c r="D36" s="263"/>
    </row>
    <row r="37" spans="1:4" ht="15">
      <c r="A37" s="139">
        <v>34</v>
      </c>
      <c r="B37" s="259" t="str">
        <f>IF('LISTA MJM'!B36=0,"",'LISTA MJM'!B36)</f>
        <v/>
      </c>
      <c r="C37" s="317"/>
      <c r="D37" s="263"/>
    </row>
    <row r="38" spans="1:4" ht="15">
      <c r="A38" s="139">
        <v>35</v>
      </c>
      <c r="B38" s="259" t="str">
        <f>IF('LISTA MJM'!B37=0,"",'LISTA MJM'!B37)</f>
        <v/>
      </c>
      <c r="C38" s="317"/>
      <c r="D38" s="263"/>
    </row>
    <row r="39" spans="1:4" ht="15">
      <c r="A39" s="139">
        <v>36</v>
      </c>
      <c r="B39" s="259" t="str">
        <f>IF('LISTA MJM'!B38=0,"",'LISTA MJM'!B38)</f>
        <v/>
      </c>
      <c r="C39" s="317"/>
      <c r="D39" s="263"/>
    </row>
    <row r="40" spans="1:4" ht="15">
      <c r="A40" s="139">
        <v>37</v>
      </c>
      <c r="B40" s="259" t="str">
        <f>IF('LISTA MJM'!B39=0,"",'LISTA MJM'!B39)</f>
        <v/>
      </c>
      <c r="C40" s="317"/>
      <c r="D40" s="263"/>
    </row>
    <row r="41" spans="1:4" ht="15">
      <c r="A41" s="139">
        <v>38</v>
      </c>
      <c r="B41" s="259" t="str">
        <f>IF('LISTA MJM'!B40=0,"",'LISTA MJM'!B40)</f>
        <v/>
      </c>
      <c r="C41" s="317"/>
      <c r="D41" s="263"/>
    </row>
    <row r="42" spans="1:4" ht="15">
      <c r="A42" s="139">
        <v>39</v>
      </c>
      <c r="B42" s="259" t="str">
        <f>IF('LISTA MJM'!B41=0,"",'LISTA MJM'!B41)</f>
        <v/>
      </c>
      <c r="C42" s="317"/>
      <c r="D42" s="263"/>
    </row>
    <row r="43" spans="1:4" ht="15">
      <c r="A43" s="139">
        <v>40</v>
      </c>
      <c r="B43" s="259" t="str">
        <f>IF('LISTA MJM'!B42=0,"",'LISTA MJM'!B42)</f>
        <v/>
      </c>
      <c r="C43" s="317"/>
      <c r="D43" s="263"/>
    </row>
    <row r="44" spans="1:4" ht="16.5">
      <c r="A44" s="63"/>
      <c r="B44" s="63"/>
      <c r="C44" s="63"/>
      <c r="D44" s="63"/>
    </row>
    <row r="45" spans="1:4" ht="16.5">
      <c r="A45" s="63"/>
      <c r="B45" s="63"/>
      <c r="C45" s="63"/>
      <c r="D45" s="63"/>
    </row>
    <row r="46" spans="1:4" ht="16.5">
      <c r="A46" s="63"/>
      <c r="B46" s="63"/>
      <c r="C46" s="63"/>
      <c r="D46" s="63"/>
    </row>
    <row r="47" spans="1:4" ht="16.5">
      <c r="A47" s="63"/>
      <c r="B47" s="63"/>
      <c r="C47" s="63"/>
      <c r="D47" s="63"/>
    </row>
    <row r="48" spans="1:4" ht="16.5">
      <c r="A48" s="63"/>
      <c r="B48" s="63"/>
      <c r="C48" s="63"/>
      <c r="D48" s="63"/>
    </row>
    <row r="49" spans="1:4" ht="16.5">
      <c r="A49" s="63"/>
      <c r="B49" s="63"/>
      <c r="C49" s="63"/>
      <c r="D49" s="63"/>
    </row>
    <row r="50" spans="1:4" ht="16.5">
      <c r="A50" s="63"/>
      <c r="B50" s="63"/>
      <c r="C50" s="63"/>
      <c r="D50" s="63"/>
    </row>
    <row r="51" spans="1:4" ht="16.5">
      <c r="A51" s="63"/>
      <c r="B51" s="63"/>
      <c r="C51" s="63"/>
      <c r="D51" s="63"/>
    </row>
    <row r="52" spans="1:4" ht="16.5">
      <c r="A52" s="63"/>
      <c r="B52" s="63"/>
      <c r="C52" s="63"/>
      <c r="D52" s="63"/>
    </row>
    <row r="53" spans="1:4" ht="16.5">
      <c r="A53" s="63"/>
      <c r="B53" s="63"/>
      <c r="C53" s="63"/>
      <c r="D53" s="63"/>
    </row>
    <row r="54" spans="1:4" ht="16.5">
      <c r="A54" s="63"/>
      <c r="B54" s="63"/>
      <c r="C54" s="63"/>
      <c r="D54" s="63"/>
    </row>
    <row r="55" spans="1:4" ht="16.5">
      <c r="A55" s="63"/>
      <c r="B55" s="63"/>
      <c r="C55" s="63"/>
      <c r="D55" s="63"/>
    </row>
    <row r="56" spans="1:4" ht="16.5">
      <c r="A56" s="63"/>
      <c r="B56" s="63"/>
      <c r="C56" s="63"/>
      <c r="D56" s="63"/>
    </row>
    <row r="57" spans="1:4" ht="16.5">
      <c r="A57" s="63"/>
      <c r="B57" s="63"/>
      <c r="C57" s="63"/>
      <c r="D57" s="63"/>
    </row>
    <row r="58" spans="1:4" ht="16.5">
      <c r="A58" s="63"/>
      <c r="B58" s="63"/>
      <c r="C58" s="63"/>
      <c r="D58" s="63"/>
    </row>
    <row r="59" spans="1:4" ht="16.5">
      <c r="A59" s="63"/>
      <c r="B59" s="63"/>
      <c r="C59" s="63"/>
      <c r="D59" s="63"/>
    </row>
    <row r="60" spans="1:4" ht="16.5">
      <c r="A60" s="63"/>
      <c r="B60" s="63"/>
      <c r="C60" s="63"/>
      <c r="D60" s="63"/>
    </row>
    <row r="61" spans="1:4" ht="16.5">
      <c r="A61" s="63"/>
      <c r="B61" s="63"/>
      <c r="C61" s="63"/>
      <c r="D61" s="63"/>
    </row>
    <row r="62" spans="1:4" ht="16.5">
      <c r="A62" s="63"/>
      <c r="B62" s="63"/>
      <c r="C62" s="63"/>
      <c r="D62" s="63"/>
    </row>
    <row r="63" spans="1:4" ht="16.5">
      <c r="A63" s="63"/>
      <c r="B63" s="63"/>
      <c r="C63" s="63"/>
      <c r="D63" s="63"/>
    </row>
    <row r="64" spans="1:4" ht="16.5">
      <c r="A64" s="63"/>
      <c r="B64" s="63"/>
      <c r="C64" s="63"/>
      <c r="D64" s="63"/>
    </row>
    <row r="65" spans="1:4" ht="16.5">
      <c r="A65" s="63"/>
      <c r="B65" s="63"/>
      <c r="C65" s="63"/>
      <c r="D65" s="63"/>
    </row>
    <row r="66" spans="1:4" ht="16.5">
      <c r="A66" s="63"/>
      <c r="B66" s="63"/>
      <c r="C66" s="63"/>
      <c r="D66" s="63"/>
    </row>
    <row r="67" spans="1:4" ht="16.5">
      <c r="A67" s="63"/>
      <c r="B67" s="63"/>
      <c r="C67" s="63"/>
      <c r="D67" s="63"/>
    </row>
    <row r="68" spans="1:4" ht="16.5">
      <c r="A68" s="63"/>
      <c r="B68" s="63"/>
      <c r="C68" s="63"/>
      <c r="D68" s="63"/>
    </row>
    <row r="69" spans="1:4" ht="16.5">
      <c r="A69" s="63"/>
      <c r="B69" s="63"/>
      <c r="C69" s="63"/>
      <c r="D69" s="63"/>
    </row>
    <row r="70" spans="1:4" ht="16.5">
      <c r="A70" s="63"/>
      <c r="B70" s="63"/>
      <c r="C70" s="63"/>
      <c r="D70" s="63"/>
    </row>
    <row r="71" spans="1:4" ht="16.5">
      <c r="A71" s="63"/>
      <c r="B71" s="63"/>
      <c r="C71" s="63"/>
      <c r="D71" s="63"/>
    </row>
    <row r="72" spans="1:4" ht="16.5">
      <c r="A72" s="63"/>
      <c r="B72" s="63"/>
      <c r="C72" s="63"/>
      <c r="D72" s="63"/>
    </row>
    <row r="73" spans="1:4" ht="16.5">
      <c r="A73" s="63"/>
      <c r="B73" s="63"/>
      <c r="C73" s="63"/>
      <c r="D73" s="63"/>
    </row>
    <row r="74" spans="1:4" ht="16.5">
      <c r="A74" s="63"/>
      <c r="B74" s="63"/>
      <c r="C74" s="63"/>
      <c r="D74" s="63"/>
    </row>
    <row r="75" spans="1:4" ht="16.5">
      <c r="A75" s="63"/>
      <c r="B75" s="63"/>
      <c r="C75" s="63"/>
      <c r="D75" s="63"/>
    </row>
    <row r="76" spans="1:4" ht="16.5">
      <c r="A76" s="63"/>
      <c r="B76" s="63"/>
      <c r="C76" s="63"/>
      <c r="D76" s="63"/>
    </row>
    <row r="77" spans="1:4" ht="16.5">
      <c r="A77" s="63"/>
      <c r="B77" s="63"/>
      <c r="C77" s="63"/>
      <c r="D77" s="63"/>
    </row>
    <row r="78" spans="1:4" ht="16.5">
      <c r="A78" s="63"/>
      <c r="B78" s="63"/>
      <c r="C78" s="63"/>
      <c r="D78" s="63"/>
    </row>
    <row r="79" spans="1:4" ht="16.5">
      <c r="A79" s="63"/>
      <c r="B79" s="63"/>
      <c r="C79" s="63"/>
      <c r="D79" s="63"/>
    </row>
    <row r="80" spans="1:4" ht="16.5">
      <c r="A80" s="63"/>
      <c r="B80" s="63"/>
      <c r="C80" s="63"/>
      <c r="D80" s="63"/>
    </row>
    <row r="81" spans="1:4" ht="16.5">
      <c r="A81" s="63"/>
      <c r="B81" s="63"/>
      <c r="C81" s="63"/>
      <c r="D81" s="63"/>
    </row>
    <row r="82" spans="1:4" ht="16.5">
      <c r="A82" s="63"/>
      <c r="B82" s="63"/>
      <c r="C82" s="63"/>
      <c r="D82" s="63"/>
    </row>
    <row r="83" spans="1:4" ht="16.5">
      <c r="A83" s="63"/>
      <c r="B83" s="63"/>
      <c r="C83" s="63"/>
      <c r="D83" s="63"/>
    </row>
    <row r="84" spans="1:4" ht="16.5">
      <c r="A84" s="63"/>
      <c r="B84" s="63"/>
      <c r="C84" s="63"/>
      <c r="D84" s="63"/>
    </row>
    <row r="85" spans="1:4" ht="16.5">
      <c r="A85" s="63"/>
      <c r="B85" s="63"/>
      <c r="C85" s="63"/>
      <c r="D85" s="63"/>
    </row>
    <row r="86" spans="1:4" ht="16.5">
      <c r="A86" s="63"/>
      <c r="B86" s="63"/>
      <c r="C86" s="63"/>
      <c r="D86" s="63"/>
    </row>
    <row r="87" spans="1:4" ht="16.5">
      <c r="A87" s="63"/>
      <c r="B87" s="63"/>
      <c r="C87" s="63"/>
      <c r="D87" s="63"/>
    </row>
    <row r="88" spans="1:4" ht="16.5">
      <c r="A88" s="63"/>
      <c r="B88" s="63"/>
      <c r="C88" s="63"/>
      <c r="D88" s="63"/>
    </row>
    <row r="89" spans="1:4" ht="16.5">
      <c r="A89" s="63"/>
      <c r="B89" s="63"/>
      <c r="C89" s="63"/>
      <c r="D89" s="63"/>
    </row>
    <row r="90" spans="1:4" ht="16.5">
      <c r="A90" s="63"/>
      <c r="B90" s="63"/>
      <c r="C90" s="63"/>
      <c r="D90" s="63"/>
    </row>
    <row r="91" spans="1:4" ht="16.5">
      <c r="A91" s="63"/>
      <c r="B91" s="63"/>
      <c r="C91" s="63"/>
      <c r="D91" s="63"/>
    </row>
    <row r="92" spans="1:4" ht="16.5">
      <c r="A92" s="63"/>
      <c r="B92" s="63"/>
      <c r="C92" s="63"/>
      <c r="D92" s="63"/>
    </row>
    <row r="93" spans="1:4" ht="16.5">
      <c r="A93" s="63"/>
      <c r="B93" s="63"/>
      <c r="C93" s="63"/>
      <c r="D93" s="63"/>
    </row>
    <row r="94" spans="1:4" ht="16.5">
      <c r="A94" s="63"/>
      <c r="B94" s="63"/>
      <c r="C94" s="63"/>
      <c r="D94" s="63"/>
    </row>
    <row r="95" spans="1:4" ht="16.5">
      <c r="A95" s="63"/>
      <c r="B95" s="63"/>
      <c r="C95" s="63"/>
      <c r="D95" s="63"/>
    </row>
    <row r="96" spans="1:4" ht="16.5">
      <c r="A96" s="63"/>
      <c r="B96" s="63"/>
      <c r="C96" s="63"/>
      <c r="D96" s="63"/>
    </row>
    <row r="97" spans="1:4" ht="16.5">
      <c r="A97" s="63"/>
      <c r="B97" s="63"/>
      <c r="C97" s="63"/>
      <c r="D97" s="63"/>
    </row>
    <row r="98" spans="1:4" ht="16.5">
      <c r="A98" s="63"/>
      <c r="B98" s="63"/>
      <c r="C98" s="63"/>
      <c r="D98" s="63"/>
    </row>
    <row r="99" spans="1:4" ht="16.5">
      <c r="A99" s="63"/>
      <c r="B99" s="63"/>
      <c r="C99" s="63"/>
      <c r="D99" s="63"/>
    </row>
    <row r="100" spans="1:4" ht="16.5">
      <c r="A100" s="63"/>
      <c r="B100" s="63"/>
      <c r="C100" s="63"/>
      <c r="D100" s="63"/>
    </row>
    <row r="101" spans="1:4" ht="16.5">
      <c r="A101" s="63"/>
      <c r="B101" s="63"/>
      <c r="C101" s="63"/>
      <c r="D101" s="63"/>
    </row>
    <row r="102" spans="1:4" ht="16.5">
      <c r="A102" s="63"/>
      <c r="B102" s="63"/>
      <c r="C102" s="63"/>
      <c r="D102" s="63"/>
    </row>
    <row r="103" spans="1:4" ht="16.5">
      <c r="A103" s="63"/>
      <c r="B103" s="63"/>
      <c r="C103" s="63"/>
      <c r="D103" s="63"/>
    </row>
    <row r="104" spans="1:4" ht="16.5">
      <c r="A104" s="63"/>
      <c r="B104" s="63"/>
      <c r="C104" s="63"/>
      <c r="D104" s="63"/>
    </row>
    <row r="105" spans="1:4" ht="16.5">
      <c r="A105" s="63"/>
      <c r="B105" s="63"/>
      <c r="C105" s="63"/>
      <c r="D105" s="63"/>
    </row>
    <row r="106" spans="1:4" ht="16.5">
      <c r="A106" s="63"/>
      <c r="B106" s="63"/>
      <c r="C106" s="63"/>
      <c r="D106" s="63"/>
    </row>
    <row r="107" spans="1:4" ht="16.5">
      <c r="A107" s="63"/>
      <c r="B107" s="63"/>
      <c r="C107" s="63"/>
      <c r="D107" s="63"/>
    </row>
    <row r="108" spans="1:4" ht="16.5">
      <c r="A108" s="63"/>
      <c r="B108" s="63"/>
      <c r="C108" s="63"/>
      <c r="D108" s="63"/>
    </row>
    <row r="109" spans="1:4" ht="16.5">
      <c r="A109" s="63"/>
      <c r="B109" s="63"/>
      <c r="C109" s="63"/>
      <c r="D109" s="63"/>
    </row>
    <row r="110" spans="1:4" ht="16.5">
      <c r="A110" s="63"/>
      <c r="B110" s="63"/>
      <c r="C110" s="63"/>
      <c r="D110" s="63"/>
    </row>
    <row r="111" spans="1:4" ht="16.5">
      <c r="A111" s="63"/>
      <c r="B111" s="63"/>
      <c r="C111" s="63"/>
      <c r="D111" s="63"/>
    </row>
    <row r="112" spans="1:4" ht="16.5">
      <c r="A112" s="63"/>
      <c r="B112" s="63"/>
      <c r="C112" s="63"/>
      <c r="D112" s="63"/>
    </row>
    <row r="113" spans="1:4" ht="16.5">
      <c r="A113" s="63"/>
      <c r="B113" s="63"/>
      <c r="C113" s="63"/>
      <c r="D113" s="63"/>
    </row>
    <row r="114" spans="1:4" ht="16.5">
      <c r="A114" s="63"/>
      <c r="B114" s="63"/>
      <c r="C114" s="63"/>
      <c r="D114" s="63"/>
    </row>
    <row r="115" spans="1:4" ht="16.5">
      <c r="A115" s="63"/>
      <c r="B115" s="63"/>
      <c r="C115" s="63"/>
      <c r="D115" s="63"/>
    </row>
    <row r="116" spans="1:4" ht="16.5">
      <c r="A116" s="63"/>
      <c r="B116" s="63"/>
      <c r="C116" s="63"/>
      <c r="D116" s="63"/>
    </row>
    <row r="117" spans="1:4" ht="16.5">
      <c r="A117" s="63"/>
      <c r="B117" s="63"/>
      <c r="C117" s="63"/>
      <c r="D117" s="63"/>
    </row>
    <row r="118" spans="1:4" ht="16.5">
      <c r="A118" s="63"/>
      <c r="B118" s="63"/>
      <c r="C118" s="63"/>
      <c r="D118" s="63"/>
    </row>
    <row r="119" spans="1:4" ht="16.5">
      <c r="A119" s="63"/>
      <c r="B119" s="63"/>
      <c r="C119" s="63"/>
      <c r="D119" s="63"/>
    </row>
    <row r="120" spans="1:4" ht="16.5">
      <c r="A120" s="63"/>
      <c r="B120" s="63"/>
      <c r="C120" s="63"/>
      <c r="D120" s="63"/>
    </row>
    <row r="121" spans="1:4" ht="16.5">
      <c r="A121" s="63"/>
      <c r="B121" s="63"/>
      <c r="C121" s="63"/>
      <c r="D121" s="63"/>
    </row>
    <row r="122" spans="1:4" ht="16.5">
      <c r="A122" s="63"/>
      <c r="B122" s="63"/>
      <c r="C122" s="63"/>
      <c r="D122" s="63"/>
    </row>
    <row r="123" spans="1:4" ht="16.5">
      <c r="A123" s="63"/>
      <c r="B123" s="63"/>
      <c r="C123" s="63"/>
      <c r="D123" s="63"/>
    </row>
    <row r="124" spans="1:4" ht="16.5">
      <c r="A124" s="63"/>
      <c r="B124" s="63"/>
      <c r="C124" s="63"/>
      <c r="D124" s="63"/>
    </row>
    <row r="125" spans="1:4" ht="16.5">
      <c r="A125" s="63"/>
      <c r="B125" s="63"/>
      <c r="C125" s="63"/>
      <c r="D125" s="63"/>
    </row>
    <row r="126" spans="1:4" ht="16.5">
      <c r="A126" s="63"/>
      <c r="B126" s="63"/>
      <c r="C126" s="63"/>
      <c r="D126" s="63"/>
    </row>
    <row r="127" spans="1:4" ht="16.5">
      <c r="A127" s="63"/>
      <c r="B127" s="63"/>
      <c r="C127" s="63"/>
      <c r="D127" s="63"/>
    </row>
  </sheetData>
  <sheetProtection password="DA7B" sheet="1" objects="1" scenarios="1" formatCells="0"/>
  <mergeCells count="3">
    <mergeCell ref="A2:A3"/>
    <mergeCell ref="B2:B3"/>
    <mergeCell ref="C2:D2"/>
  </mergeCells>
  <phoneticPr fontId="3" type="noConversion"/>
  <printOptions horizontalCentered="1"/>
  <pageMargins left="0.27559055118110237" right="0.31496062992125984" top="0.28999999999999998" bottom="0.3" header="0.27559055118110237" footer="0.27559055118110237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6" enableFormatConditionsCalculation="0">
    <tabColor indexed="29"/>
    <pageSetUpPr fitToPage="1"/>
  </sheetPr>
  <dimension ref="A1:G134"/>
  <sheetViews>
    <sheetView view="pageBreakPreview" zoomScale="60" zoomScaleNormal="75" workbookViewId="0">
      <selection activeCell="H5" sqref="H5"/>
    </sheetView>
  </sheetViews>
  <sheetFormatPr defaultRowHeight="12.75"/>
  <cols>
    <col min="1" max="1" width="4.5" style="62" customWidth="1"/>
    <col min="2" max="2" width="26.75" style="62" customWidth="1"/>
    <col min="3" max="3" width="20.25" style="62" customWidth="1"/>
    <col min="4" max="16384" width="9" style="62"/>
  </cols>
  <sheetData>
    <row r="1" spans="1:7" ht="18">
      <c r="A1" s="61"/>
      <c r="B1" s="61"/>
    </row>
    <row r="2" spans="1:7" ht="18.75">
      <c r="A2" s="200" t="s">
        <v>244</v>
      </c>
      <c r="C2" s="195" t="str">
        <f>'Instrukcja obsługi'!B3</f>
        <v>BYDGOSZCZ</v>
      </c>
      <c r="D2" s="195" t="str">
        <f>'Instrukcja obsługi'!B2</f>
        <v>10-11.03.2016</v>
      </c>
      <c r="F2" s="195" t="s">
        <v>245</v>
      </c>
      <c r="G2" s="195" t="str">
        <f>'Instrukcja obsługi'!B4</f>
        <v>K-P</v>
      </c>
    </row>
    <row r="3" spans="1:7" ht="16.5">
      <c r="A3" s="373" t="s">
        <v>89</v>
      </c>
      <c r="B3" s="373" t="s">
        <v>0</v>
      </c>
      <c r="C3" s="373" t="s">
        <v>149</v>
      </c>
      <c r="D3" s="63"/>
      <c r="E3" s="63"/>
    </row>
    <row r="4" spans="1:7" ht="16.5">
      <c r="A4" s="373"/>
      <c r="B4" s="373"/>
      <c r="C4" s="373"/>
      <c r="D4" s="63"/>
      <c r="E4" s="63"/>
    </row>
    <row r="5" spans="1:7" ht="16.5">
      <c r="A5" s="105">
        <v>1</v>
      </c>
      <c r="B5" s="259" t="str">
        <f>IF('LISTA KJM'!B2=0,"",'LISTA KJM'!B2)</f>
        <v>KOWALSKA ANNA</v>
      </c>
      <c r="C5" s="314">
        <v>9.0277777777777787E-3</v>
      </c>
      <c r="D5" s="63"/>
      <c r="E5" s="63"/>
    </row>
    <row r="6" spans="1:7" ht="16.5">
      <c r="A6" s="105">
        <v>2</v>
      </c>
      <c r="B6" s="259" t="str">
        <f>IF('LISTA KJM'!B3=0,"",'LISTA KJM'!B3)</f>
        <v>JANKOWSKA ALICJA</v>
      </c>
      <c r="C6" s="314">
        <v>9.7824074074074081E-3</v>
      </c>
      <c r="D6" s="63"/>
      <c r="E6" s="82"/>
    </row>
    <row r="7" spans="1:7" ht="16.5">
      <c r="A7" s="105">
        <v>3</v>
      </c>
      <c r="B7" s="259" t="str">
        <f>IF('LISTA KJM'!B4=0,"",'LISTA KJM'!B4)</f>
        <v>KKKKKKK KK</v>
      </c>
      <c r="C7" s="314">
        <v>1.057638888888889E-2</v>
      </c>
      <c r="D7" s="63"/>
      <c r="E7" s="82"/>
    </row>
    <row r="8" spans="1:7" ht="16.5">
      <c r="A8" s="105">
        <v>4</v>
      </c>
      <c r="B8" s="259" t="str">
        <f>IF('LISTA KJM'!B5=0,"",'LISTA KJM'!B5)</f>
        <v/>
      </c>
      <c r="C8" s="314"/>
      <c r="D8" s="63"/>
      <c r="E8" s="63"/>
    </row>
    <row r="9" spans="1:7" ht="16.5">
      <c r="A9" s="105">
        <v>5</v>
      </c>
      <c r="B9" s="259" t="str">
        <f>IF('LISTA KJM'!B6=0,"",'LISTA KJM'!B6)</f>
        <v/>
      </c>
      <c r="C9" s="315"/>
      <c r="D9" s="63"/>
      <c r="E9" s="63"/>
    </row>
    <row r="10" spans="1:7" ht="16.5">
      <c r="A10" s="105">
        <v>6</v>
      </c>
      <c r="B10" s="259" t="str">
        <f>IF('LISTA KJM'!B7=0,"",'LISTA KJM'!B7)</f>
        <v/>
      </c>
      <c r="C10" s="314"/>
      <c r="D10" s="83"/>
      <c r="E10" s="63"/>
    </row>
    <row r="11" spans="1:7" ht="16.5">
      <c r="A11" s="105">
        <v>7</v>
      </c>
      <c r="B11" s="259" t="str">
        <f>IF('LISTA KJM'!B8=0,"",'LISTA KJM'!B8)</f>
        <v/>
      </c>
      <c r="C11" s="314"/>
      <c r="D11" s="63"/>
      <c r="E11" s="63"/>
    </row>
    <row r="12" spans="1:7" ht="16.5">
      <c r="A12" s="105">
        <v>8</v>
      </c>
      <c r="B12" s="259" t="str">
        <f>IF('LISTA KJM'!B9=0,"",'LISTA KJM'!B9)</f>
        <v/>
      </c>
      <c r="C12" s="314"/>
      <c r="D12" s="63"/>
      <c r="E12" s="63"/>
    </row>
    <row r="13" spans="1:7" ht="16.5">
      <c r="A13" s="105">
        <v>9</v>
      </c>
      <c r="B13" s="259" t="str">
        <f>IF('LISTA KJM'!B10=0,"",'LISTA KJM'!B10)</f>
        <v/>
      </c>
      <c r="C13" s="314"/>
      <c r="D13" s="63"/>
      <c r="E13" s="63"/>
    </row>
    <row r="14" spans="1:7" ht="16.5">
      <c r="A14" s="105">
        <v>10</v>
      </c>
      <c r="B14" s="259" t="str">
        <f>IF('LISTA KJM'!B11=0,"",'LISTA KJM'!B11)</f>
        <v/>
      </c>
      <c r="C14" s="315"/>
      <c r="D14" s="63"/>
      <c r="E14" s="63"/>
    </row>
    <row r="15" spans="1:7" ht="16.5">
      <c r="A15" s="105">
        <v>11</v>
      </c>
      <c r="B15" s="259" t="str">
        <f>IF('LISTA KJM'!B12=0,"",'LISTA KJM'!B12)</f>
        <v/>
      </c>
      <c r="C15" s="314"/>
      <c r="D15" s="63"/>
      <c r="E15" s="63"/>
    </row>
    <row r="16" spans="1:7" ht="16.5">
      <c r="A16" s="105">
        <v>12</v>
      </c>
      <c r="B16" s="259" t="str">
        <f>IF('LISTA KJM'!B13=0,"",'LISTA KJM'!B13)</f>
        <v/>
      </c>
      <c r="C16" s="314"/>
      <c r="D16" s="63"/>
      <c r="E16" s="63"/>
    </row>
    <row r="17" spans="1:4" ht="15">
      <c r="A17" s="105">
        <v>13</v>
      </c>
      <c r="B17" s="259" t="str">
        <f>IF('LISTA KJM'!B14=0,"",'LISTA KJM'!B14)</f>
        <v/>
      </c>
      <c r="C17" s="314"/>
    </row>
    <row r="18" spans="1:4" ht="15">
      <c r="A18" s="105">
        <v>14</v>
      </c>
      <c r="B18" s="259" t="str">
        <f>IF('LISTA KJM'!B15=0,"",'LISTA KJM'!B15)</f>
        <v/>
      </c>
      <c r="C18" s="314"/>
    </row>
    <row r="19" spans="1:4" ht="15">
      <c r="A19" s="105">
        <v>15</v>
      </c>
      <c r="B19" s="259" t="str">
        <f>IF('LISTA KJM'!B16=0,"",'LISTA KJM'!B16)</f>
        <v/>
      </c>
      <c r="C19" s="314"/>
    </row>
    <row r="20" spans="1:4" ht="15">
      <c r="A20" s="105">
        <v>16</v>
      </c>
      <c r="B20" s="259" t="str">
        <f>IF('LISTA KJM'!B17=0,"",'LISTA KJM'!B17)</f>
        <v/>
      </c>
      <c r="C20" s="314"/>
    </row>
    <row r="21" spans="1:4" ht="15">
      <c r="A21" s="105">
        <v>17</v>
      </c>
      <c r="B21" s="259" t="str">
        <f>IF('LISTA KJM'!B18=0,"",'LISTA KJM'!B18)</f>
        <v/>
      </c>
      <c r="C21" s="314"/>
    </row>
    <row r="22" spans="1:4" ht="15">
      <c r="A22" s="105">
        <v>18</v>
      </c>
      <c r="B22" s="259" t="str">
        <f>IF('LISTA KJM'!B19=0,"",'LISTA KJM'!B19)</f>
        <v/>
      </c>
      <c r="C22" s="314"/>
    </row>
    <row r="23" spans="1:4" ht="15">
      <c r="A23" s="105">
        <v>19</v>
      </c>
      <c r="B23" s="259" t="str">
        <f>IF('LISTA KJM'!B20=0,"",'LISTA KJM'!B20)</f>
        <v/>
      </c>
      <c r="C23" s="314"/>
    </row>
    <row r="24" spans="1:4" ht="15">
      <c r="A24" s="105">
        <v>20</v>
      </c>
      <c r="B24" s="259" t="str">
        <f>IF('LISTA KJM'!B21=0,"",'LISTA KJM'!B21)</f>
        <v/>
      </c>
      <c r="C24" s="314"/>
    </row>
    <row r="25" spans="1:4" ht="15">
      <c r="A25" s="105">
        <v>21</v>
      </c>
      <c r="B25" s="259" t="str">
        <f>IF('LISTA KJM'!B22=0,"",'LISTA KJM'!B22)</f>
        <v/>
      </c>
      <c r="C25" s="314"/>
    </row>
    <row r="26" spans="1:4" ht="15">
      <c r="A26" s="105">
        <v>22</v>
      </c>
      <c r="B26" s="259" t="str">
        <f>IF('LISTA KJM'!B23=0,"",'LISTA KJM'!B23)</f>
        <v/>
      </c>
      <c r="C26" s="314"/>
    </row>
    <row r="27" spans="1:4" ht="15">
      <c r="A27" s="105">
        <v>23</v>
      </c>
      <c r="B27" s="259" t="str">
        <f>IF('LISTA KJM'!B24=0,"",'LISTA KJM'!B24)</f>
        <v/>
      </c>
      <c r="C27" s="314"/>
    </row>
    <row r="28" spans="1:4" ht="15">
      <c r="A28" s="105">
        <v>24</v>
      </c>
      <c r="B28" s="259" t="str">
        <f>IF('LISTA KJM'!B25=0,"",'LISTA KJM'!B25)</f>
        <v/>
      </c>
      <c r="C28" s="314"/>
      <c r="D28" s="81"/>
    </row>
    <row r="29" spans="1:4" ht="15">
      <c r="A29" s="105">
        <v>25</v>
      </c>
      <c r="B29" s="259" t="str">
        <f>IF('LISTA KJM'!B26=0,"",'LISTA KJM'!B26)</f>
        <v/>
      </c>
      <c r="C29" s="314"/>
      <c r="D29" s="81"/>
    </row>
    <row r="30" spans="1:4" ht="15">
      <c r="A30" s="105">
        <v>26</v>
      </c>
      <c r="B30" s="259" t="str">
        <f>IF('LISTA KJM'!B27=0,"",'LISTA KJM'!B27)</f>
        <v/>
      </c>
      <c r="C30" s="314"/>
      <c r="D30" s="81"/>
    </row>
    <row r="31" spans="1:4" ht="15">
      <c r="A31" s="105">
        <v>27</v>
      </c>
      <c r="B31" s="259" t="str">
        <f>IF('LISTA KJM'!B28=0,"",'LISTA KJM'!B28)</f>
        <v/>
      </c>
      <c r="C31" s="314"/>
      <c r="D31" s="81"/>
    </row>
    <row r="32" spans="1:4" ht="15">
      <c r="A32" s="105">
        <v>28</v>
      </c>
      <c r="B32" s="259" t="str">
        <f>IF('LISTA KJM'!B29=0,"",'LISTA KJM'!B29)</f>
        <v/>
      </c>
      <c r="C32" s="314"/>
      <c r="D32" s="81"/>
    </row>
    <row r="33" spans="1:4" ht="15">
      <c r="A33" s="105">
        <v>29</v>
      </c>
      <c r="B33" s="259" t="str">
        <f>IF('LISTA KJM'!B30=0,"",'LISTA KJM'!B30)</f>
        <v/>
      </c>
      <c r="C33" s="314"/>
      <c r="D33" s="81"/>
    </row>
    <row r="34" spans="1:4" ht="15">
      <c r="A34" s="105">
        <v>30</v>
      </c>
      <c r="B34" s="259" t="str">
        <f>IF('LISTA KJM'!B31=0,"",'LISTA KJM'!B31)</f>
        <v/>
      </c>
      <c r="C34" s="314"/>
      <c r="D34" s="81"/>
    </row>
    <row r="35" spans="1:4" ht="15">
      <c r="A35" s="105">
        <v>31</v>
      </c>
      <c r="B35" s="259" t="str">
        <f>IF('LISTA KJM'!B32=0,"",'LISTA KJM'!B32)</f>
        <v/>
      </c>
      <c r="C35" s="314"/>
      <c r="D35" s="81"/>
    </row>
    <row r="36" spans="1:4" ht="15">
      <c r="A36" s="105">
        <v>32</v>
      </c>
      <c r="B36" s="259" t="str">
        <f>IF('LISTA KJM'!B33=0,"",'LISTA KJM'!B33)</f>
        <v/>
      </c>
      <c r="C36" s="314"/>
      <c r="D36" s="81"/>
    </row>
    <row r="37" spans="1:4" ht="15">
      <c r="A37" s="105">
        <v>33</v>
      </c>
      <c r="B37" s="259" t="str">
        <f>IF('LISTA KJM'!B34=0,"",'LISTA KJM'!B34)</f>
        <v/>
      </c>
      <c r="C37" s="314"/>
      <c r="D37" s="81"/>
    </row>
    <row r="38" spans="1:4" ht="15">
      <c r="A38" s="105">
        <v>34</v>
      </c>
      <c r="B38" s="259" t="str">
        <f>IF('LISTA KJM'!B35=0,"",'LISTA KJM'!B35)</f>
        <v/>
      </c>
      <c r="C38" s="314"/>
      <c r="D38" s="81"/>
    </row>
    <row r="39" spans="1:4" ht="15">
      <c r="A39" s="105">
        <v>35</v>
      </c>
      <c r="B39" s="259" t="str">
        <f>IF('LISTA KJM'!B36=0,"",'LISTA KJM'!B36)</f>
        <v/>
      </c>
      <c r="C39" s="314"/>
      <c r="D39" s="81"/>
    </row>
    <row r="40" spans="1:4" ht="15">
      <c r="A40" s="105">
        <v>36</v>
      </c>
      <c r="B40" s="259" t="str">
        <f>IF('LISTA KJM'!B37=0,"",'LISTA KJM'!B37)</f>
        <v/>
      </c>
      <c r="C40" s="314"/>
      <c r="D40" s="81"/>
    </row>
    <row r="41" spans="1:4" ht="15">
      <c r="A41" s="105">
        <v>37</v>
      </c>
      <c r="B41" s="259" t="str">
        <f>IF('LISTA KJM'!B38=0,"",'LISTA KJM'!B38)</f>
        <v/>
      </c>
      <c r="C41" s="314"/>
      <c r="D41" s="81"/>
    </row>
    <row r="42" spans="1:4" ht="15">
      <c r="A42" s="105">
        <v>38</v>
      </c>
      <c r="B42" s="259" t="str">
        <f>IF('LISTA KJM'!B39=0,"",'LISTA KJM'!B39)</f>
        <v/>
      </c>
      <c r="C42" s="314"/>
      <c r="D42" s="81"/>
    </row>
    <row r="43" spans="1:4" ht="15">
      <c r="A43" s="105">
        <v>39</v>
      </c>
      <c r="B43" s="259" t="str">
        <f>IF('LISTA KJM'!B40=0,"",'LISTA KJM'!B40)</f>
        <v/>
      </c>
      <c r="C43" s="314"/>
      <c r="D43" s="81"/>
    </row>
    <row r="44" spans="1:4" ht="15">
      <c r="A44" s="105">
        <v>40</v>
      </c>
      <c r="B44" s="259" t="str">
        <f>IF('LISTA KJM'!B41=0,"",'LISTA KJM'!B41)</f>
        <v/>
      </c>
      <c r="C44" s="314"/>
      <c r="D44" s="81"/>
    </row>
    <row r="45" spans="1:4" ht="16.5">
      <c r="A45" s="60"/>
      <c r="B45" s="85"/>
      <c r="C45" s="86"/>
      <c r="D45" s="81"/>
    </row>
    <row r="46" spans="1:4" ht="16.5">
      <c r="A46" s="60"/>
      <c r="B46" s="85"/>
      <c r="C46" s="86"/>
      <c r="D46" s="81"/>
    </row>
    <row r="47" spans="1:4" ht="16.5">
      <c r="A47" s="60"/>
      <c r="B47" s="85"/>
      <c r="C47" s="86"/>
      <c r="D47" s="81"/>
    </row>
    <row r="48" spans="1:4" ht="16.5">
      <c r="A48" s="60"/>
      <c r="B48" s="86"/>
      <c r="C48" s="86"/>
      <c r="D48" s="81"/>
    </row>
    <row r="49" spans="1:4" ht="16.5">
      <c r="A49" s="60"/>
      <c r="B49" s="85"/>
      <c r="C49" s="86"/>
      <c r="D49" s="81"/>
    </row>
    <row r="50" spans="1:4" ht="16.5">
      <c r="A50" s="60"/>
      <c r="B50" s="85"/>
      <c r="C50" s="86"/>
      <c r="D50" s="81"/>
    </row>
    <row r="51" spans="1:4" ht="16.5">
      <c r="A51" s="60"/>
      <c r="B51" s="85"/>
      <c r="C51" s="86"/>
      <c r="D51" s="66"/>
    </row>
    <row r="52" spans="1:4" ht="16.5">
      <c r="A52" s="60"/>
      <c r="B52" s="85"/>
      <c r="C52" s="86"/>
      <c r="D52" s="81"/>
    </row>
    <row r="53" spans="1:4" ht="16.5">
      <c r="A53" s="60"/>
      <c r="B53" s="85"/>
      <c r="C53" s="86"/>
      <c r="D53" s="81"/>
    </row>
    <row r="54" spans="1:4" ht="16.5">
      <c r="A54" s="60"/>
      <c r="B54" s="85"/>
      <c r="C54" s="86"/>
      <c r="D54" s="81"/>
    </row>
    <row r="55" spans="1:4" ht="16.5">
      <c r="A55" s="60"/>
      <c r="B55" s="85"/>
      <c r="C55" s="86"/>
      <c r="D55" s="81"/>
    </row>
    <row r="56" spans="1:4" ht="16.5">
      <c r="A56" s="60"/>
      <c r="B56" s="85"/>
      <c r="C56" s="86"/>
      <c r="D56" s="81"/>
    </row>
    <row r="57" spans="1:4" ht="16.5">
      <c r="A57" s="60"/>
      <c r="B57" s="85"/>
      <c r="C57" s="86"/>
      <c r="D57" s="81"/>
    </row>
    <row r="58" spans="1:4" ht="16.5">
      <c r="A58" s="60"/>
      <c r="B58" s="85"/>
      <c r="C58" s="86"/>
      <c r="D58" s="81"/>
    </row>
    <row r="59" spans="1:4" ht="16.5">
      <c r="A59" s="60"/>
      <c r="B59" s="85"/>
      <c r="C59" s="86"/>
      <c r="D59" s="81"/>
    </row>
    <row r="60" spans="1:4" ht="16.5">
      <c r="A60" s="60"/>
      <c r="B60" s="85"/>
      <c r="C60" s="67"/>
      <c r="D60" s="81"/>
    </row>
    <row r="61" spans="1:4" ht="16.5">
      <c r="A61" s="60"/>
      <c r="B61" s="85"/>
      <c r="C61" s="86"/>
      <c r="D61" s="81"/>
    </row>
    <row r="62" spans="1:4" ht="16.5">
      <c r="A62" s="60"/>
      <c r="B62" s="85"/>
      <c r="C62" s="86"/>
      <c r="D62" s="81"/>
    </row>
    <row r="63" spans="1:4" ht="16.5">
      <c r="A63" s="60"/>
      <c r="B63" s="85"/>
      <c r="C63" s="86"/>
      <c r="D63" s="81"/>
    </row>
    <row r="64" spans="1:4" ht="16.5">
      <c r="A64" s="60"/>
      <c r="B64" s="85"/>
      <c r="C64" s="86"/>
      <c r="D64" s="81"/>
    </row>
    <row r="65" spans="1:4" ht="16.5">
      <c r="A65" s="60"/>
      <c r="B65" s="85"/>
      <c r="C65" s="86"/>
      <c r="D65" s="81"/>
    </row>
    <row r="66" spans="1:4" ht="16.5">
      <c r="A66" s="60"/>
      <c r="B66" s="85"/>
      <c r="C66" s="86"/>
      <c r="D66" s="81"/>
    </row>
    <row r="67" spans="1:4" ht="16.5">
      <c r="A67" s="60"/>
      <c r="B67" s="85"/>
      <c r="C67" s="86"/>
      <c r="D67" s="81"/>
    </row>
    <row r="68" spans="1:4" ht="16.5">
      <c r="A68" s="60"/>
      <c r="B68" s="85"/>
      <c r="C68" s="86"/>
      <c r="D68" s="81"/>
    </row>
    <row r="69" spans="1:4" ht="16.5">
      <c r="A69" s="60"/>
      <c r="B69" s="85"/>
      <c r="C69" s="86"/>
      <c r="D69" s="81"/>
    </row>
    <row r="70" spans="1:4" ht="16.5">
      <c r="A70" s="87"/>
      <c r="B70" s="85"/>
      <c r="C70" s="84"/>
      <c r="D70" s="81"/>
    </row>
    <row r="71" spans="1:4" ht="16.5">
      <c r="A71" s="87"/>
      <c r="B71" s="85"/>
      <c r="C71" s="81"/>
      <c r="D71" s="81"/>
    </row>
    <row r="72" spans="1:4" ht="16.5">
      <c r="A72" s="87"/>
      <c r="B72" s="85"/>
      <c r="C72" s="81"/>
      <c r="D72" s="81"/>
    </row>
    <row r="73" spans="1:4">
      <c r="A73" s="88"/>
      <c r="B73" s="81"/>
      <c r="C73" s="81"/>
      <c r="D73" s="81"/>
    </row>
    <row r="74" spans="1:4">
      <c r="A74" s="88"/>
      <c r="C74" s="81"/>
      <c r="D74" s="81"/>
    </row>
    <row r="75" spans="1:4">
      <c r="A75" s="88"/>
      <c r="C75" s="81"/>
      <c r="D75" s="81"/>
    </row>
    <row r="76" spans="1:4">
      <c r="A76" s="88"/>
      <c r="C76" s="81"/>
      <c r="D76" s="81"/>
    </row>
    <row r="77" spans="1:4">
      <c r="A77" s="88"/>
      <c r="C77" s="81"/>
      <c r="D77" s="81"/>
    </row>
    <row r="78" spans="1:4">
      <c r="A78" s="88"/>
      <c r="C78" s="81"/>
      <c r="D78" s="81"/>
    </row>
    <row r="79" spans="1:4">
      <c r="A79" s="88"/>
      <c r="C79" s="81"/>
      <c r="D79" s="81"/>
    </row>
    <row r="80" spans="1:4">
      <c r="A80" s="88"/>
      <c r="C80" s="81"/>
      <c r="D80" s="81"/>
    </row>
    <row r="81" spans="1:4">
      <c r="A81" s="88"/>
      <c r="C81" s="81"/>
      <c r="D81" s="81"/>
    </row>
    <row r="82" spans="1:4">
      <c r="A82" s="88"/>
      <c r="C82" s="81"/>
      <c r="D82" s="81"/>
    </row>
    <row r="83" spans="1:4">
      <c r="A83" s="88"/>
      <c r="C83" s="81"/>
      <c r="D83" s="81"/>
    </row>
    <row r="84" spans="1:4">
      <c r="A84" s="88"/>
      <c r="C84" s="81"/>
      <c r="D84" s="81"/>
    </row>
    <row r="85" spans="1:4">
      <c r="A85" s="88"/>
      <c r="B85" s="81"/>
      <c r="C85" s="81"/>
      <c r="D85" s="81"/>
    </row>
    <row r="86" spans="1:4">
      <c r="A86" s="88"/>
      <c r="B86" s="81"/>
      <c r="C86" s="81"/>
      <c r="D86" s="81"/>
    </row>
    <row r="87" spans="1:4">
      <c r="A87" s="88"/>
      <c r="B87" s="81"/>
      <c r="C87" s="81"/>
      <c r="D87" s="81"/>
    </row>
    <row r="88" spans="1:4">
      <c r="A88" s="88"/>
      <c r="B88" s="81"/>
      <c r="C88" s="81"/>
      <c r="D88" s="81"/>
    </row>
    <row r="89" spans="1:4">
      <c r="A89" s="88"/>
      <c r="B89" s="81"/>
      <c r="C89" s="81"/>
      <c r="D89" s="81"/>
    </row>
    <row r="90" spans="1:4">
      <c r="A90" s="88"/>
      <c r="B90" s="81"/>
      <c r="C90" s="81"/>
      <c r="D90" s="81"/>
    </row>
    <row r="91" spans="1:4">
      <c r="A91" s="88"/>
      <c r="B91" s="81"/>
      <c r="C91" s="81"/>
      <c r="D91" s="81"/>
    </row>
    <row r="92" spans="1:4">
      <c r="A92" s="88"/>
      <c r="B92" s="81"/>
      <c r="C92" s="81"/>
      <c r="D92" s="81"/>
    </row>
    <row r="93" spans="1:4">
      <c r="A93" s="88"/>
      <c r="B93" s="81"/>
      <c r="C93" s="81"/>
      <c r="D93" s="81"/>
    </row>
    <row r="94" spans="1:4">
      <c r="A94" s="88"/>
      <c r="B94" s="81"/>
      <c r="C94" s="81"/>
      <c r="D94" s="81"/>
    </row>
    <row r="95" spans="1:4">
      <c r="A95" s="88"/>
      <c r="B95" s="81"/>
      <c r="C95" s="81"/>
      <c r="D95" s="81"/>
    </row>
    <row r="96" spans="1:4">
      <c r="A96" s="88"/>
      <c r="B96" s="81"/>
      <c r="C96" s="81"/>
      <c r="D96" s="81"/>
    </row>
    <row r="97" spans="1:4">
      <c r="A97" s="88"/>
      <c r="B97" s="81"/>
      <c r="C97" s="81"/>
      <c r="D97" s="81"/>
    </row>
    <row r="98" spans="1:4">
      <c r="A98" s="88"/>
      <c r="B98" s="81"/>
      <c r="C98" s="81"/>
      <c r="D98" s="81"/>
    </row>
    <row r="99" spans="1:4">
      <c r="A99" s="89"/>
    </row>
    <row r="100" spans="1:4">
      <c r="A100" s="89"/>
    </row>
    <row r="101" spans="1:4">
      <c r="A101" s="89"/>
    </row>
    <row r="102" spans="1:4">
      <c r="A102" s="89"/>
    </row>
    <row r="103" spans="1:4">
      <c r="A103" s="89"/>
    </row>
    <row r="104" spans="1:4">
      <c r="A104" s="89"/>
    </row>
    <row r="105" spans="1:4">
      <c r="A105" s="89"/>
    </row>
    <row r="106" spans="1:4">
      <c r="A106" s="89"/>
    </row>
    <row r="107" spans="1:4">
      <c r="A107" s="89"/>
    </row>
    <row r="108" spans="1:4">
      <c r="A108" s="89"/>
    </row>
    <row r="109" spans="1:4">
      <c r="A109" s="89"/>
    </row>
    <row r="110" spans="1:4">
      <c r="A110" s="89"/>
    </row>
    <row r="111" spans="1:4">
      <c r="A111" s="89"/>
    </row>
    <row r="112" spans="1:4">
      <c r="A112" s="89"/>
    </row>
    <row r="113" spans="1:1">
      <c r="A113" s="89"/>
    </row>
    <row r="114" spans="1:1">
      <c r="A114" s="89"/>
    </row>
    <row r="115" spans="1:1">
      <c r="A115" s="89"/>
    </row>
    <row r="116" spans="1:1">
      <c r="A116" s="89"/>
    </row>
    <row r="117" spans="1:1">
      <c r="A117" s="89"/>
    </row>
    <row r="118" spans="1:1">
      <c r="A118" s="89"/>
    </row>
    <row r="119" spans="1:1">
      <c r="A119" s="89"/>
    </row>
    <row r="120" spans="1:1">
      <c r="A120" s="89"/>
    </row>
    <row r="121" spans="1:1">
      <c r="A121" s="89"/>
    </row>
    <row r="122" spans="1:1">
      <c r="A122" s="89"/>
    </row>
    <row r="123" spans="1:1">
      <c r="A123" s="89"/>
    </row>
    <row r="124" spans="1:1">
      <c r="A124" s="89"/>
    </row>
    <row r="125" spans="1:1">
      <c r="A125" s="89"/>
    </row>
    <row r="126" spans="1:1">
      <c r="A126" s="89"/>
    </row>
    <row r="127" spans="1:1">
      <c r="A127" s="89"/>
    </row>
    <row r="128" spans="1:1">
      <c r="A128" s="89"/>
    </row>
    <row r="129" spans="1:1">
      <c r="A129" s="89"/>
    </row>
    <row r="130" spans="1:1">
      <c r="A130" s="89"/>
    </row>
    <row r="131" spans="1:1">
      <c r="A131" s="89"/>
    </row>
    <row r="132" spans="1:1">
      <c r="A132" s="89"/>
    </row>
    <row r="133" spans="1:1">
      <c r="A133" s="89"/>
    </row>
    <row r="134" spans="1:1">
      <c r="A134" s="89"/>
    </row>
  </sheetData>
  <sheetProtection password="DA7B" sheet="1" objects="1" scenarios="1" formatCells="0"/>
  <mergeCells count="3">
    <mergeCell ref="A3:A4"/>
    <mergeCell ref="B3:B4"/>
    <mergeCell ref="C3:C4"/>
  </mergeCells>
  <phoneticPr fontId="3" type="noConversion"/>
  <printOptions horizontalCentered="1"/>
  <pageMargins left="0.23622047244094491" right="0.19685039370078741" top="0.31496062992125984" bottom="0.21" header="0.17" footer="0.19685039370078741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Arkusz17" enableFormatConditionsCalculation="0">
    <tabColor indexed="29"/>
    <pageSetUpPr fitToPage="1"/>
  </sheetPr>
  <dimension ref="A1:G130"/>
  <sheetViews>
    <sheetView view="pageBreakPreview" zoomScale="60" zoomScaleNormal="75" workbookViewId="0">
      <selection activeCell="H5" sqref="H5"/>
    </sheetView>
  </sheetViews>
  <sheetFormatPr defaultRowHeight="12.75"/>
  <cols>
    <col min="1" max="1" width="4.875" style="62" customWidth="1"/>
    <col min="2" max="2" width="19.5" style="62" customWidth="1"/>
    <col min="3" max="3" width="19.75" style="62" customWidth="1"/>
    <col min="4" max="16384" width="9" style="62"/>
  </cols>
  <sheetData>
    <row r="1" spans="1:7" ht="18">
      <c r="A1" s="61"/>
      <c r="B1" s="61"/>
    </row>
    <row r="2" spans="1:7" ht="18.75">
      <c r="A2" s="200" t="s">
        <v>246</v>
      </c>
      <c r="C2" s="195" t="str">
        <f>'Instrukcja obsługi'!B3</f>
        <v>BYDGOSZCZ</v>
      </c>
      <c r="D2" s="195" t="str">
        <f>'Instrukcja obsługi'!B2</f>
        <v>10-11.03.2016</v>
      </c>
      <c r="F2" s="195" t="s">
        <v>245</v>
      </c>
      <c r="G2" s="195" t="str">
        <f>'Instrukcja obsługi'!B4</f>
        <v>K-P</v>
      </c>
    </row>
    <row r="3" spans="1:7" ht="16.5">
      <c r="A3" s="373" t="s">
        <v>89</v>
      </c>
      <c r="B3" s="373" t="s">
        <v>0</v>
      </c>
      <c r="C3" s="373" t="s">
        <v>149</v>
      </c>
      <c r="D3" s="63"/>
      <c r="E3" s="63"/>
    </row>
    <row r="4" spans="1:7" ht="16.5">
      <c r="A4" s="373"/>
      <c r="B4" s="373"/>
      <c r="C4" s="373"/>
      <c r="D4" s="63"/>
      <c r="E4" s="63"/>
    </row>
    <row r="5" spans="1:7" ht="16.5">
      <c r="A5" s="105">
        <v>1</v>
      </c>
      <c r="B5" s="259" t="str">
        <f>IF('LISTA MJM'!B3=0,"",'LISTA MJM'!B3)</f>
        <v>KOWLSKI JAN</v>
      </c>
      <c r="C5" s="314">
        <v>6.9444444444444441E-3</v>
      </c>
      <c r="D5" s="63"/>
      <c r="E5" s="63"/>
    </row>
    <row r="6" spans="1:7" ht="16.5">
      <c r="A6" s="105">
        <v>2</v>
      </c>
      <c r="B6" s="259" t="str">
        <f>IF('LISTA MJM'!B4=0,"",'LISTA MJM'!B4)</f>
        <v>JURCZYK JAN</v>
      </c>
      <c r="C6" s="314">
        <v>9.6678240740740735E-3</v>
      </c>
      <c r="D6" s="63"/>
      <c r="E6" s="82"/>
    </row>
    <row r="7" spans="1:7" ht="16.5">
      <c r="A7" s="105">
        <v>3</v>
      </c>
      <c r="B7" s="259" t="str">
        <f>IF('LISTA MJM'!B5=0,"",'LISTA MJM'!B5)</f>
        <v/>
      </c>
      <c r="C7" s="314"/>
      <c r="D7" s="63"/>
      <c r="E7" s="82"/>
    </row>
    <row r="8" spans="1:7" ht="16.5">
      <c r="A8" s="105">
        <v>4</v>
      </c>
      <c r="B8" s="259" t="str">
        <f>IF('LISTA MJM'!B6=0,"",'LISTA MJM'!B6)</f>
        <v/>
      </c>
      <c r="C8" s="314"/>
      <c r="D8" s="63"/>
      <c r="E8" s="63"/>
    </row>
    <row r="9" spans="1:7" ht="16.5">
      <c r="A9" s="105">
        <v>5</v>
      </c>
      <c r="B9" s="259" t="str">
        <f>IF('LISTA MJM'!B7=0,"",'LISTA MJM'!B7)</f>
        <v/>
      </c>
      <c r="C9" s="314"/>
      <c r="D9" s="63"/>
      <c r="E9" s="63"/>
    </row>
    <row r="10" spans="1:7" ht="16.5">
      <c r="A10" s="105">
        <v>6</v>
      </c>
      <c r="B10" s="259" t="str">
        <f>IF('LISTA MJM'!B8=0,"",'LISTA MJM'!B8)</f>
        <v/>
      </c>
      <c r="C10" s="314"/>
      <c r="D10" s="83"/>
      <c r="E10" s="63"/>
    </row>
    <row r="11" spans="1:7" ht="16.5">
      <c r="A11" s="105">
        <v>7</v>
      </c>
      <c r="B11" s="259" t="str">
        <f>IF('LISTA MJM'!B9=0,"",'LISTA MJM'!B9)</f>
        <v/>
      </c>
      <c r="C11" s="314"/>
      <c r="D11" s="63"/>
      <c r="E11" s="63"/>
    </row>
    <row r="12" spans="1:7" ht="16.5">
      <c r="A12" s="105">
        <v>8</v>
      </c>
      <c r="B12" s="259" t="str">
        <f>IF('LISTA MJM'!B10=0,"",'LISTA MJM'!B10)</f>
        <v/>
      </c>
      <c r="C12" s="322"/>
      <c r="D12" s="63"/>
      <c r="E12" s="63"/>
    </row>
    <row r="13" spans="1:7" ht="16.5">
      <c r="A13" s="105">
        <v>9</v>
      </c>
      <c r="B13" s="259" t="str">
        <f>IF('LISTA MJM'!B11=0,"",'LISTA MJM'!B11)</f>
        <v/>
      </c>
      <c r="C13" s="314"/>
      <c r="D13" s="63"/>
      <c r="E13" s="63"/>
    </row>
    <row r="14" spans="1:7" ht="16.5">
      <c r="A14" s="105">
        <v>10</v>
      </c>
      <c r="B14" s="259" t="str">
        <f>IF('LISTA MJM'!B12=0,"",'LISTA MJM'!B12)</f>
        <v/>
      </c>
      <c r="C14" s="314"/>
      <c r="D14" s="63"/>
      <c r="E14" s="63"/>
    </row>
    <row r="15" spans="1:7" ht="16.5">
      <c r="A15" s="105">
        <v>11</v>
      </c>
      <c r="B15" s="259" t="str">
        <f>IF('LISTA MJM'!B13=0,"",'LISTA MJM'!B13)</f>
        <v/>
      </c>
      <c r="C15" s="314"/>
      <c r="D15" s="63"/>
      <c r="E15" s="63"/>
    </row>
    <row r="16" spans="1:7" ht="16.5">
      <c r="A16" s="105">
        <v>12</v>
      </c>
      <c r="B16" s="259" t="str">
        <f>IF('LISTA MJM'!B14=0,"",'LISTA MJM'!B14)</f>
        <v/>
      </c>
      <c r="C16" s="322"/>
      <c r="D16" s="63"/>
      <c r="E16" s="63"/>
    </row>
    <row r="17" spans="1:5" ht="16.5">
      <c r="A17" s="105">
        <v>13</v>
      </c>
      <c r="B17" s="259" t="str">
        <f>IF('LISTA MJM'!B15=0,"",'LISTA MJM'!B15)</f>
        <v/>
      </c>
      <c r="C17" s="314"/>
      <c r="D17" s="63"/>
      <c r="E17" s="63"/>
    </row>
    <row r="18" spans="1:5" ht="16.5">
      <c r="A18" s="105">
        <v>14</v>
      </c>
      <c r="B18" s="259" t="str">
        <f>IF('LISTA MJM'!B16=0,"",'LISTA MJM'!B16)</f>
        <v/>
      </c>
      <c r="C18" s="314"/>
      <c r="D18" s="63"/>
      <c r="E18" s="63"/>
    </row>
    <row r="19" spans="1:5" ht="16.5">
      <c r="A19" s="105">
        <v>15</v>
      </c>
      <c r="B19" s="259" t="str">
        <f>IF('LISTA MJM'!B17=0,"",'LISTA MJM'!B17)</f>
        <v/>
      </c>
      <c r="C19" s="322"/>
      <c r="D19" s="63"/>
      <c r="E19" s="63"/>
    </row>
    <row r="20" spans="1:5" s="81" customFormat="1" ht="16.5">
      <c r="A20" s="105">
        <v>16</v>
      </c>
      <c r="B20" s="259" t="str">
        <f>IF('LISTA MJM'!B18=0,"",'LISTA MJM'!B18)</f>
        <v/>
      </c>
      <c r="C20" s="322"/>
      <c r="D20" s="84"/>
      <c r="E20" s="84"/>
    </row>
    <row r="21" spans="1:5" ht="16.5">
      <c r="A21" s="105">
        <v>17</v>
      </c>
      <c r="B21" s="259" t="str">
        <f>IF('LISTA MJM'!B19=0,"",'LISTA MJM'!B19)</f>
        <v/>
      </c>
      <c r="C21" s="314"/>
      <c r="D21" s="63"/>
      <c r="E21" s="63"/>
    </row>
    <row r="22" spans="1:5" ht="16.5">
      <c r="A22" s="105">
        <v>18</v>
      </c>
      <c r="B22" s="259" t="str">
        <f>IF('LISTA MJM'!B20=0,"",'LISTA MJM'!B20)</f>
        <v/>
      </c>
      <c r="C22" s="323"/>
      <c r="D22" s="63"/>
      <c r="E22" s="63"/>
    </row>
    <row r="23" spans="1:5" ht="15">
      <c r="A23" s="105">
        <v>19</v>
      </c>
      <c r="B23" s="259" t="str">
        <f>IF('LISTA MJM'!B21=0,"",'LISTA MJM'!B21)</f>
        <v/>
      </c>
      <c r="C23" s="323"/>
      <c r="D23" s="81"/>
    </row>
    <row r="24" spans="1:5" ht="15">
      <c r="A24" s="105">
        <v>20</v>
      </c>
      <c r="B24" s="259" t="str">
        <f>IF('LISTA MJM'!B22=0,"",'LISTA MJM'!B22)</f>
        <v/>
      </c>
      <c r="C24" s="323"/>
      <c r="D24" s="81"/>
    </row>
    <row r="25" spans="1:5" ht="15">
      <c r="A25" s="105">
        <v>21</v>
      </c>
      <c r="B25" s="259" t="str">
        <f>IF('LISTA MJM'!B23=0,"",'LISTA MJM'!B23)</f>
        <v/>
      </c>
      <c r="C25" s="323"/>
      <c r="D25" s="81"/>
    </row>
    <row r="26" spans="1:5" ht="15">
      <c r="A26" s="105">
        <v>22</v>
      </c>
      <c r="B26" s="259" t="str">
        <f>IF('LISTA MJM'!B24=0,"",'LISTA MJM'!B24)</f>
        <v/>
      </c>
      <c r="C26" s="323"/>
      <c r="D26" s="81"/>
    </row>
    <row r="27" spans="1:5" ht="15">
      <c r="A27" s="105">
        <v>23</v>
      </c>
      <c r="B27" s="259" t="str">
        <f>IF('LISTA MJM'!B25=0,"",'LISTA MJM'!B25)</f>
        <v/>
      </c>
      <c r="C27" s="323"/>
      <c r="D27" s="81"/>
    </row>
    <row r="28" spans="1:5" ht="15">
      <c r="A28" s="105">
        <v>24</v>
      </c>
      <c r="B28" s="259" t="str">
        <f>IF('LISTA MJM'!B26=0,"",'LISTA MJM'!B26)</f>
        <v/>
      </c>
      <c r="C28" s="323"/>
      <c r="D28" s="81"/>
    </row>
    <row r="29" spans="1:5" ht="15">
      <c r="A29" s="105">
        <v>25</v>
      </c>
      <c r="B29" s="259" t="str">
        <f>IF('LISTA MJM'!B27=0,"",'LISTA MJM'!B27)</f>
        <v/>
      </c>
      <c r="C29" s="323"/>
      <c r="D29" s="81"/>
    </row>
    <row r="30" spans="1:5" ht="15">
      <c r="A30" s="105">
        <v>26</v>
      </c>
      <c r="B30" s="259" t="str">
        <f>IF('LISTA MJM'!B28=0,"",'LISTA MJM'!B28)</f>
        <v/>
      </c>
      <c r="C30" s="323"/>
      <c r="D30" s="81"/>
    </row>
    <row r="31" spans="1:5" ht="15">
      <c r="A31" s="105">
        <v>27</v>
      </c>
      <c r="B31" s="259" t="str">
        <f>IF('LISTA MJM'!B29=0,"",'LISTA MJM'!B29)</f>
        <v/>
      </c>
      <c r="C31" s="323"/>
      <c r="D31" s="81"/>
    </row>
    <row r="32" spans="1:5" ht="15">
      <c r="A32" s="105">
        <v>28</v>
      </c>
      <c r="B32" s="259" t="str">
        <f>IF('LISTA MJM'!B30=0,"",'LISTA MJM'!B30)</f>
        <v/>
      </c>
      <c r="C32" s="323"/>
      <c r="D32" s="81"/>
    </row>
    <row r="33" spans="1:4" ht="15">
      <c r="A33" s="105">
        <v>29</v>
      </c>
      <c r="B33" s="259" t="str">
        <f>IF('LISTA MJM'!B31=0,"",'LISTA MJM'!B31)</f>
        <v/>
      </c>
      <c r="C33" s="323"/>
      <c r="D33" s="81"/>
    </row>
    <row r="34" spans="1:4" ht="15">
      <c r="A34" s="105">
        <v>30</v>
      </c>
      <c r="B34" s="259" t="str">
        <f>IF('LISTA MJM'!B32=0,"",'LISTA MJM'!B32)</f>
        <v/>
      </c>
      <c r="C34" s="323"/>
      <c r="D34" s="81"/>
    </row>
    <row r="35" spans="1:4" ht="15">
      <c r="A35" s="105">
        <v>31</v>
      </c>
      <c r="B35" s="259" t="str">
        <f>IF('LISTA MJM'!B33=0,"",'LISTA MJM'!B33)</f>
        <v/>
      </c>
      <c r="C35" s="323"/>
      <c r="D35" s="81"/>
    </row>
    <row r="36" spans="1:4" ht="15">
      <c r="A36" s="105">
        <v>32</v>
      </c>
      <c r="B36" s="259" t="str">
        <f>IF('LISTA MJM'!B34=0,"",'LISTA MJM'!B34)</f>
        <v/>
      </c>
      <c r="C36" s="323"/>
      <c r="D36" s="81"/>
    </row>
    <row r="37" spans="1:4" ht="15">
      <c r="A37" s="105">
        <v>33</v>
      </c>
      <c r="B37" s="259" t="str">
        <f>IF('LISTA MJM'!B35=0,"",'LISTA MJM'!B35)</f>
        <v/>
      </c>
      <c r="C37" s="323"/>
      <c r="D37" s="81"/>
    </row>
    <row r="38" spans="1:4" ht="15">
      <c r="A38" s="105">
        <v>34</v>
      </c>
      <c r="B38" s="259" t="str">
        <f>IF('LISTA MJM'!B36=0,"",'LISTA MJM'!B36)</f>
        <v/>
      </c>
      <c r="C38" s="323"/>
      <c r="D38" s="81"/>
    </row>
    <row r="39" spans="1:4" ht="15">
      <c r="A39" s="105">
        <v>35</v>
      </c>
      <c r="B39" s="259" t="str">
        <f>IF('LISTA MJM'!B37=0,"",'LISTA MJM'!B37)</f>
        <v/>
      </c>
      <c r="C39" s="323"/>
      <c r="D39" s="81"/>
    </row>
    <row r="40" spans="1:4" ht="15">
      <c r="A40" s="105">
        <v>36</v>
      </c>
      <c r="B40" s="259" t="str">
        <f>IF('LISTA MJM'!B38=0,"",'LISTA MJM'!B38)</f>
        <v/>
      </c>
      <c r="C40" s="323"/>
      <c r="D40" s="81"/>
    </row>
    <row r="41" spans="1:4" ht="15">
      <c r="A41" s="105">
        <v>37</v>
      </c>
      <c r="B41" s="259" t="str">
        <f>IF('LISTA MJM'!B39=0,"",'LISTA MJM'!B39)</f>
        <v/>
      </c>
      <c r="C41" s="323"/>
      <c r="D41" s="81"/>
    </row>
    <row r="42" spans="1:4" ht="15">
      <c r="A42" s="105">
        <v>38</v>
      </c>
      <c r="B42" s="259" t="str">
        <f>IF('LISTA MJM'!B40=0,"",'LISTA MJM'!B40)</f>
        <v/>
      </c>
      <c r="C42" s="323"/>
      <c r="D42" s="81"/>
    </row>
    <row r="43" spans="1:4" ht="15">
      <c r="A43" s="105">
        <v>39</v>
      </c>
      <c r="B43" s="259" t="str">
        <f>IF('LISTA MJM'!B41=0,"",'LISTA MJM'!B41)</f>
        <v/>
      </c>
      <c r="C43" s="323"/>
      <c r="D43" s="81"/>
    </row>
    <row r="44" spans="1:4" ht="15">
      <c r="A44" s="105">
        <v>40</v>
      </c>
      <c r="B44" s="259" t="str">
        <f>IF('LISTA MJM'!B42=0,"",'LISTA MJM'!B42)</f>
        <v/>
      </c>
      <c r="C44" s="323"/>
      <c r="D44" s="81"/>
    </row>
    <row r="45" spans="1:4" ht="16.5">
      <c r="A45" s="60"/>
      <c r="B45" s="85"/>
      <c r="C45" s="86"/>
      <c r="D45" s="81"/>
    </row>
    <row r="46" spans="1:4" ht="16.5">
      <c r="A46" s="60"/>
      <c r="B46" s="85"/>
      <c r="C46" s="86"/>
      <c r="D46" s="81"/>
    </row>
    <row r="47" spans="1:4" ht="16.5">
      <c r="A47" s="60"/>
      <c r="B47" s="85"/>
      <c r="C47" s="86"/>
      <c r="D47" s="66"/>
    </row>
    <row r="48" spans="1:4" ht="16.5">
      <c r="A48" s="60"/>
      <c r="B48" s="85"/>
      <c r="C48" s="86"/>
      <c r="D48" s="81"/>
    </row>
    <row r="49" spans="1:4" ht="16.5">
      <c r="A49" s="60"/>
      <c r="B49" s="85"/>
      <c r="C49" s="86"/>
      <c r="D49" s="81"/>
    </row>
    <row r="50" spans="1:4" ht="16.5">
      <c r="A50" s="60"/>
      <c r="B50" s="85"/>
      <c r="C50" s="86"/>
      <c r="D50" s="81"/>
    </row>
    <row r="51" spans="1:4" ht="16.5">
      <c r="A51" s="60"/>
      <c r="B51" s="85"/>
      <c r="C51" s="86"/>
      <c r="D51" s="81"/>
    </row>
    <row r="52" spans="1:4" ht="16.5">
      <c r="A52" s="60"/>
      <c r="B52" s="85"/>
      <c r="C52" s="86"/>
      <c r="D52" s="81"/>
    </row>
    <row r="53" spans="1:4" ht="16.5">
      <c r="A53" s="60"/>
      <c r="B53" s="85"/>
      <c r="C53" s="86"/>
      <c r="D53" s="81"/>
    </row>
    <row r="54" spans="1:4" ht="16.5">
      <c r="A54" s="60"/>
      <c r="B54" s="85"/>
      <c r="C54" s="86"/>
      <c r="D54" s="81"/>
    </row>
    <row r="55" spans="1:4" ht="16.5">
      <c r="A55" s="60"/>
      <c r="B55" s="85"/>
      <c r="C55" s="86"/>
      <c r="D55" s="81"/>
    </row>
    <row r="56" spans="1:4" ht="16.5">
      <c r="A56" s="60"/>
      <c r="B56" s="85"/>
      <c r="C56" s="67"/>
      <c r="D56" s="81"/>
    </row>
    <row r="57" spans="1:4" ht="16.5">
      <c r="A57" s="60"/>
      <c r="B57" s="85"/>
      <c r="C57" s="86"/>
      <c r="D57" s="81"/>
    </row>
    <row r="58" spans="1:4" ht="16.5">
      <c r="A58" s="60"/>
      <c r="B58" s="85"/>
      <c r="C58" s="86"/>
      <c r="D58" s="81"/>
    </row>
    <row r="59" spans="1:4" ht="16.5">
      <c r="A59" s="60"/>
      <c r="B59" s="85"/>
      <c r="C59" s="86"/>
      <c r="D59" s="81"/>
    </row>
    <row r="60" spans="1:4" ht="16.5">
      <c r="A60" s="60"/>
      <c r="B60" s="85"/>
      <c r="C60" s="86"/>
      <c r="D60" s="81"/>
    </row>
    <row r="61" spans="1:4" ht="16.5">
      <c r="A61" s="60"/>
      <c r="B61" s="85"/>
      <c r="C61" s="86"/>
      <c r="D61" s="81"/>
    </row>
    <row r="62" spans="1:4" ht="16.5">
      <c r="A62" s="60"/>
      <c r="B62" s="85"/>
      <c r="C62" s="86"/>
      <c r="D62" s="81"/>
    </row>
    <row r="63" spans="1:4" ht="16.5">
      <c r="A63" s="60"/>
      <c r="B63" s="85"/>
      <c r="C63" s="86"/>
      <c r="D63" s="81"/>
    </row>
    <row r="64" spans="1:4" ht="16.5">
      <c r="A64" s="60"/>
      <c r="B64" s="85"/>
      <c r="C64" s="86"/>
      <c r="D64" s="81"/>
    </row>
    <row r="65" spans="1:4" ht="16.5">
      <c r="A65" s="60"/>
      <c r="B65" s="85"/>
      <c r="C65" s="86"/>
      <c r="D65" s="81"/>
    </row>
    <row r="66" spans="1:4" ht="16.5">
      <c r="A66" s="87"/>
      <c r="B66" s="85"/>
      <c r="C66" s="84"/>
      <c r="D66" s="81"/>
    </row>
    <row r="67" spans="1:4" ht="16.5">
      <c r="A67" s="87"/>
      <c r="B67" s="85"/>
      <c r="C67" s="81"/>
      <c r="D67" s="81"/>
    </row>
    <row r="68" spans="1:4" ht="16.5">
      <c r="A68" s="87"/>
      <c r="B68" s="85"/>
      <c r="C68" s="81"/>
      <c r="D68" s="81"/>
    </row>
    <row r="69" spans="1:4">
      <c r="A69" s="88"/>
      <c r="B69" s="81"/>
      <c r="C69" s="81"/>
      <c r="D69" s="81"/>
    </row>
    <row r="70" spans="1:4">
      <c r="A70" s="88"/>
      <c r="C70" s="81"/>
      <c r="D70" s="81"/>
    </row>
    <row r="71" spans="1:4">
      <c r="A71" s="88"/>
      <c r="C71" s="81"/>
      <c r="D71" s="81"/>
    </row>
    <row r="72" spans="1:4">
      <c r="A72" s="88"/>
      <c r="C72" s="81"/>
      <c r="D72" s="81"/>
    </row>
    <row r="73" spans="1:4">
      <c r="A73" s="88"/>
      <c r="C73" s="81"/>
      <c r="D73" s="81"/>
    </row>
    <row r="74" spans="1:4">
      <c r="A74" s="88"/>
      <c r="C74" s="81"/>
      <c r="D74" s="81"/>
    </row>
    <row r="75" spans="1:4">
      <c r="A75" s="88"/>
      <c r="C75" s="81"/>
      <c r="D75" s="81"/>
    </row>
    <row r="76" spans="1:4">
      <c r="A76" s="88"/>
      <c r="C76" s="81"/>
      <c r="D76" s="81"/>
    </row>
    <row r="77" spans="1:4">
      <c r="A77" s="88"/>
      <c r="C77" s="81"/>
      <c r="D77" s="81"/>
    </row>
    <row r="78" spans="1:4">
      <c r="A78" s="88"/>
      <c r="C78" s="81"/>
      <c r="D78" s="81"/>
    </row>
    <row r="79" spans="1:4">
      <c r="A79" s="88"/>
      <c r="C79" s="81"/>
      <c r="D79" s="81"/>
    </row>
    <row r="80" spans="1:4">
      <c r="A80" s="88"/>
      <c r="C80" s="81"/>
      <c r="D80" s="81"/>
    </row>
    <row r="81" spans="1:4">
      <c r="A81" s="88"/>
      <c r="B81" s="81"/>
      <c r="C81" s="81"/>
      <c r="D81" s="81"/>
    </row>
    <row r="82" spans="1:4">
      <c r="A82" s="88"/>
      <c r="B82" s="81"/>
      <c r="C82" s="81"/>
      <c r="D82" s="81"/>
    </row>
    <row r="83" spans="1:4">
      <c r="A83" s="88"/>
      <c r="B83" s="81"/>
      <c r="C83" s="81"/>
      <c r="D83" s="81"/>
    </row>
    <row r="84" spans="1:4">
      <c r="A84" s="88"/>
      <c r="B84" s="81"/>
      <c r="C84" s="81"/>
      <c r="D84" s="81"/>
    </row>
    <row r="85" spans="1:4">
      <c r="A85" s="88"/>
      <c r="B85" s="81"/>
      <c r="C85" s="81"/>
      <c r="D85" s="81"/>
    </row>
    <row r="86" spans="1:4">
      <c r="A86" s="88"/>
      <c r="B86" s="81"/>
      <c r="C86" s="81"/>
      <c r="D86" s="81"/>
    </row>
    <row r="87" spans="1:4">
      <c r="A87" s="88"/>
      <c r="B87" s="81"/>
      <c r="C87" s="81"/>
      <c r="D87" s="81"/>
    </row>
    <row r="88" spans="1:4">
      <c r="A88" s="88"/>
      <c r="B88" s="81"/>
      <c r="C88" s="81"/>
      <c r="D88" s="81"/>
    </row>
    <row r="89" spans="1:4">
      <c r="A89" s="88"/>
      <c r="B89" s="81"/>
      <c r="C89" s="81"/>
      <c r="D89" s="81"/>
    </row>
    <row r="90" spans="1:4">
      <c r="A90" s="88"/>
      <c r="B90" s="81"/>
      <c r="C90" s="81"/>
      <c r="D90" s="81"/>
    </row>
    <row r="91" spans="1:4">
      <c r="A91" s="88"/>
      <c r="B91" s="81"/>
      <c r="C91" s="81"/>
      <c r="D91" s="81"/>
    </row>
    <row r="92" spans="1:4">
      <c r="A92" s="88"/>
      <c r="B92" s="81"/>
      <c r="C92" s="81"/>
      <c r="D92" s="81"/>
    </row>
    <row r="93" spans="1:4">
      <c r="A93" s="88"/>
      <c r="B93" s="81"/>
      <c r="C93" s="81"/>
      <c r="D93" s="81"/>
    </row>
    <row r="94" spans="1:4">
      <c r="A94" s="88"/>
      <c r="B94" s="81"/>
      <c r="C94" s="81"/>
      <c r="D94" s="81"/>
    </row>
    <row r="95" spans="1:4">
      <c r="A95" s="89"/>
    </row>
    <row r="96" spans="1:4">
      <c r="A96" s="89"/>
    </row>
    <row r="97" spans="1:1">
      <c r="A97" s="89"/>
    </row>
    <row r="98" spans="1:1">
      <c r="A98" s="89"/>
    </row>
    <row r="99" spans="1:1">
      <c r="A99" s="89"/>
    </row>
    <row r="100" spans="1:1">
      <c r="A100" s="89"/>
    </row>
    <row r="101" spans="1:1">
      <c r="A101" s="89"/>
    </row>
    <row r="102" spans="1:1">
      <c r="A102" s="89"/>
    </row>
    <row r="103" spans="1:1">
      <c r="A103" s="89"/>
    </row>
    <row r="104" spans="1:1">
      <c r="A104" s="89"/>
    </row>
    <row r="105" spans="1:1">
      <c r="A105" s="89"/>
    </row>
    <row r="106" spans="1:1">
      <c r="A106" s="89"/>
    </row>
    <row r="107" spans="1:1">
      <c r="A107" s="89"/>
    </row>
    <row r="108" spans="1:1">
      <c r="A108" s="89"/>
    </row>
    <row r="109" spans="1:1">
      <c r="A109" s="89"/>
    </row>
    <row r="110" spans="1:1">
      <c r="A110" s="89"/>
    </row>
    <row r="111" spans="1:1">
      <c r="A111" s="89"/>
    </row>
    <row r="112" spans="1:1">
      <c r="A112" s="89"/>
    </row>
    <row r="113" spans="1:1">
      <c r="A113" s="89"/>
    </row>
    <row r="114" spans="1:1">
      <c r="A114" s="89"/>
    </row>
    <row r="115" spans="1:1">
      <c r="A115" s="89"/>
    </row>
    <row r="116" spans="1:1">
      <c r="A116" s="89"/>
    </row>
    <row r="117" spans="1:1">
      <c r="A117" s="89"/>
    </row>
    <row r="118" spans="1:1">
      <c r="A118" s="89"/>
    </row>
    <row r="119" spans="1:1">
      <c r="A119" s="89"/>
    </row>
    <row r="120" spans="1:1">
      <c r="A120" s="89"/>
    </row>
    <row r="121" spans="1:1">
      <c r="A121" s="89"/>
    </row>
    <row r="122" spans="1:1">
      <c r="A122" s="89"/>
    </row>
    <row r="123" spans="1:1">
      <c r="A123" s="89"/>
    </row>
    <row r="124" spans="1:1">
      <c r="A124" s="89"/>
    </row>
    <row r="125" spans="1:1">
      <c r="A125" s="89"/>
    </row>
    <row r="126" spans="1:1">
      <c r="A126" s="89"/>
    </row>
    <row r="127" spans="1:1">
      <c r="A127" s="89"/>
    </row>
    <row r="128" spans="1:1">
      <c r="A128" s="89"/>
    </row>
    <row r="129" spans="1:1">
      <c r="A129" s="89"/>
    </row>
    <row r="130" spans="1:1">
      <c r="A130" s="89"/>
    </row>
  </sheetData>
  <sheetProtection password="DA7B" sheet="1" objects="1" scenarios="1" formatCells="0"/>
  <mergeCells count="3">
    <mergeCell ref="A3:A4"/>
    <mergeCell ref="B3:B4"/>
    <mergeCell ref="C3:C4"/>
  </mergeCells>
  <phoneticPr fontId="3" type="noConversion"/>
  <printOptions horizontalCentered="1"/>
  <pageMargins left="0.23622047244094491" right="0.15748031496062992" top="0.19685039370078741" bottom="0.19685039370078741" header="0.15748031496062992" footer="0.15748031496062992"/>
  <pageSetup paperSize="9" scale="8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Arkusz18" enableFormatConditionsCalculation="0">
    <tabColor indexed="10"/>
    <pageSetUpPr fitToPage="1"/>
  </sheetPr>
  <dimension ref="A1:AQ42"/>
  <sheetViews>
    <sheetView view="pageBreakPreview" zoomScale="60" zoomScaleNormal="75" workbookViewId="0">
      <selection activeCell="BC71" sqref="BC71"/>
    </sheetView>
  </sheetViews>
  <sheetFormatPr defaultRowHeight="14.25"/>
  <cols>
    <col min="1" max="1" width="3.125" bestFit="1" customWidth="1"/>
    <col min="2" max="2" width="23.375" bestFit="1" customWidth="1"/>
    <col min="3" max="3" width="22.125" bestFit="1" customWidth="1"/>
    <col min="4" max="4" width="9.25" style="38" customWidth="1"/>
    <col min="5" max="5" width="8.625" style="38" customWidth="1"/>
    <col min="6" max="6" width="9.5" style="38" customWidth="1"/>
    <col min="7" max="7" width="5.5" style="47" customWidth="1"/>
    <col min="8" max="8" width="11.75" style="38" customWidth="1"/>
    <col min="9" max="9" width="4.875" style="47" customWidth="1"/>
    <col min="10" max="10" width="10.875" style="47" customWidth="1"/>
    <col min="11" max="11" width="5.375" style="47" customWidth="1"/>
    <col min="12" max="12" width="5.875" style="48" hidden="1" customWidth="1"/>
    <col min="13" max="13" width="5.625" style="48" hidden="1" customWidth="1"/>
    <col min="14" max="14" width="7.25" style="48" hidden="1" customWidth="1"/>
    <col min="15" max="15" width="5" style="47" hidden="1" customWidth="1"/>
    <col min="16" max="16" width="9.875" style="38" customWidth="1"/>
    <col min="17" max="17" width="6" style="47" customWidth="1"/>
    <col min="18" max="18" width="7.5" style="38" customWidth="1"/>
    <col min="19" max="19" width="5" style="47" customWidth="1"/>
    <col min="20" max="20" width="9.875" style="38" customWidth="1"/>
    <col min="21" max="21" width="5.25" style="47" customWidth="1"/>
    <col min="22" max="22" width="10.875" style="38" customWidth="1"/>
    <col min="23" max="23" width="4.375" style="49" customWidth="1"/>
    <col min="24" max="24" width="10.25" style="38" hidden="1" customWidth="1"/>
    <col min="25" max="25" width="9.375" style="38" hidden="1" customWidth="1"/>
    <col min="26" max="26" width="5.125" style="47" hidden="1" customWidth="1"/>
    <col min="27" max="27" width="6" style="38" hidden="1" customWidth="1"/>
    <col min="28" max="28" width="5.125" style="47" hidden="1" customWidth="1"/>
    <col min="29" max="29" width="9.5" style="38" hidden="1" customWidth="1"/>
    <col min="30" max="30" width="6.25" style="38" hidden="1" customWidth="1"/>
    <col min="31" max="31" width="5.125" style="47" hidden="1" customWidth="1"/>
    <col min="32" max="32" width="6.375" style="38" hidden="1" customWidth="1"/>
    <col min="33" max="33" width="5.125" style="47" hidden="1" customWidth="1"/>
    <col min="34" max="34" width="11" customWidth="1"/>
    <col min="35" max="35" width="2.5" hidden="1" customWidth="1"/>
    <col min="36" max="36" width="3.25" hidden="1" customWidth="1"/>
    <col min="37" max="37" width="6" hidden="1" customWidth="1"/>
    <col min="38" max="38" width="3.5" hidden="1" customWidth="1"/>
    <col min="39" max="39" width="5.25" hidden="1" customWidth="1"/>
    <col min="40" max="40" width="9.125" hidden="1" customWidth="1"/>
    <col min="41" max="41" width="7.625" hidden="1" customWidth="1"/>
    <col min="42" max="42" width="10.5" hidden="1" customWidth="1"/>
    <col min="43" max="43" width="12.625" style="46" customWidth="1"/>
  </cols>
  <sheetData>
    <row r="1" spans="1:43" ht="15">
      <c r="A1" s="204"/>
      <c r="B1" s="203"/>
      <c r="C1" s="205" t="s">
        <v>247</v>
      </c>
      <c r="D1" s="205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 t="str">
        <f>'Instrukcja obsługi'!B3</f>
        <v>BYDGOSZCZ</v>
      </c>
      <c r="Q1" s="201"/>
      <c r="R1" s="201"/>
      <c r="S1" s="201" t="s">
        <v>214</v>
      </c>
      <c r="T1" s="201"/>
      <c r="U1" s="201" t="str">
        <f>'Instrukcja obsługi'!B4</f>
        <v>K-P</v>
      </c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2"/>
      <c r="AI1" s="145"/>
      <c r="AJ1" s="145"/>
      <c r="AK1" s="145"/>
      <c r="AL1" s="145"/>
      <c r="AM1" s="145"/>
      <c r="AN1" s="145"/>
      <c r="AO1" s="145"/>
      <c r="AP1" s="145"/>
      <c r="AQ1" s="382" t="s">
        <v>130</v>
      </c>
    </row>
    <row r="2" spans="1:43" ht="15">
      <c r="A2" s="334" t="s">
        <v>131</v>
      </c>
      <c r="B2" s="334"/>
      <c r="C2" s="334"/>
      <c r="D2" s="334"/>
      <c r="E2" s="334" t="s">
        <v>100</v>
      </c>
      <c r="F2" s="334"/>
      <c r="G2" s="334"/>
      <c r="H2" s="383" t="s">
        <v>132</v>
      </c>
      <c r="I2" s="383"/>
      <c r="J2" s="383"/>
      <c r="K2" s="383"/>
      <c r="L2" s="384" t="s">
        <v>133</v>
      </c>
      <c r="M2" s="385"/>
      <c r="N2" s="385"/>
      <c r="O2" s="386"/>
      <c r="P2" s="383" t="s">
        <v>134</v>
      </c>
      <c r="Q2" s="383"/>
      <c r="R2" s="384" t="s">
        <v>132</v>
      </c>
      <c r="S2" s="385"/>
      <c r="T2" s="385"/>
      <c r="U2" s="386"/>
      <c r="V2" s="383" t="s">
        <v>135</v>
      </c>
      <c r="W2" s="383"/>
      <c r="X2" s="359" t="s">
        <v>136</v>
      </c>
      <c r="Y2" s="359"/>
      <c r="Z2" s="359"/>
      <c r="AA2" s="359"/>
      <c r="AB2" s="359"/>
      <c r="AC2" s="359" t="s">
        <v>103</v>
      </c>
      <c r="AD2" s="359"/>
      <c r="AE2" s="359"/>
      <c r="AF2" s="359"/>
      <c r="AG2" s="359"/>
      <c r="AH2" s="387" t="s">
        <v>137</v>
      </c>
      <c r="AI2" s="145"/>
      <c r="AJ2" s="145"/>
      <c r="AK2" s="145"/>
      <c r="AL2" s="145"/>
      <c r="AM2" s="145"/>
      <c r="AN2" s="145"/>
      <c r="AO2" s="145"/>
      <c r="AP2" s="145"/>
      <c r="AQ2" s="382"/>
    </row>
    <row r="3" spans="1:43" ht="15">
      <c r="A3" s="146" t="s">
        <v>138</v>
      </c>
      <c r="B3" s="147" t="s">
        <v>0</v>
      </c>
      <c r="C3" s="147" t="s">
        <v>1</v>
      </c>
      <c r="D3" s="148" t="s">
        <v>60</v>
      </c>
      <c r="E3" s="148" t="s">
        <v>139</v>
      </c>
      <c r="F3" s="148" t="s">
        <v>140</v>
      </c>
      <c r="G3" s="148" t="s">
        <v>115</v>
      </c>
      <c r="H3" s="148" t="s">
        <v>141</v>
      </c>
      <c r="I3" s="148" t="s">
        <v>115</v>
      </c>
      <c r="J3" s="148" t="s">
        <v>142</v>
      </c>
      <c r="K3" s="148" t="s">
        <v>115</v>
      </c>
      <c r="L3" s="148" t="s">
        <v>143</v>
      </c>
      <c r="M3" s="148" t="s">
        <v>144</v>
      </c>
      <c r="N3" s="148" t="s">
        <v>145</v>
      </c>
      <c r="O3" s="148" t="s">
        <v>146</v>
      </c>
      <c r="P3" s="148" t="s">
        <v>147</v>
      </c>
      <c r="Q3" s="148" t="s">
        <v>115</v>
      </c>
      <c r="R3" s="148" t="s">
        <v>120</v>
      </c>
      <c r="S3" s="148" t="s">
        <v>115</v>
      </c>
      <c r="T3" s="148" t="s">
        <v>121</v>
      </c>
      <c r="U3" s="148" t="s">
        <v>115</v>
      </c>
      <c r="V3" s="149" t="s">
        <v>135</v>
      </c>
      <c r="W3" s="148" t="s">
        <v>115</v>
      </c>
      <c r="X3" s="150" t="s">
        <v>148</v>
      </c>
      <c r="Y3" s="151" t="s">
        <v>128</v>
      </c>
      <c r="Z3" s="151" t="s">
        <v>115</v>
      </c>
      <c r="AA3" s="151" t="s">
        <v>149</v>
      </c>
      <c r="AB3" s="151" t="s">
        <v>115</v>
      </c>
      <c r="AC3" s="151" t="s">
        <v>148</v>
      </c>
      <c r="AD3" s="151" t="s">
        <v>128</v>
      </c>
      <c r="AE3" s="151" t="s">
        <v>115</v>
      </c>
      <c r="AF3" s="151" t="s">
        <v>149</v>
      </c>
      <c r="AG3" s="151" t="s">
        <v>115</v>
      </c>
      <c r="AH3" s="388"/>
      <c r="AI3" s="145"/>
      <c r="AJ3" s="145"/>
      <c r="AK3" s="152" t="s">
        <v>96</v>
      </c>
      <c r="AL3" s="152" t="s">
        <v>97</v>
      </c>
      <c r="AM3" s="152" t="s">
        <v>98</v>
      </c>
      <c r="AN3" s="152" t="s">
        <v>99</v>
      </c>
      <c r="AO3" s="152" t="s">
        <v>77</v>
      </c>
      <c r="AP3" s="152" t="s">
        <v>150</v>
      </c>
      <c r="AQ3" s="382"/>
    </row>
    <row r="4" spans="1:43" ht="15">
      <c r="A4" s="153" t="s">
        <v>2</v>
      </c>
      <c r="B4" s="285" t="str">
        <f>IF('LISTA KJM'!B2=0,"",'LISTA KJM'!B2)</f>
        <v>KOWALSKA ANNA</v>
      </c>
      <c r="C4" s="285" t="str">
        <f>IF('LISTA KJM'!C2=0,"",'LISTA KJM'!C2)</f>
        <v>RKS ZAKOPANE</v>
      </c>
      <c r="D4" s="286">
        <f>IF('LISTA KJM'!E2=0,"",'LISTA KJM'!E2)</f>
        <v>2001</v>
      </c>
      <c r="E4" s="287">
        <f>IF('LISTA KJM'!H2=0,"",'LISTA KJM'!H2)</f>
        <v>60</v>
      </c>
      <c r="F4" s="288">
        <f>IF('LISTA KJM'!G2=0,"",'LISTA KJM'!G2)</f>
        <v>195</v>
      </c>
      <c r="G4" s="154">
        <f>IF(ISERROR(VLOOKUP(F4,'Tab. pkt. KJ'!$A$4:$B$54,2)),0,VLOOKUP(F4,'Tab. pkt. KJ'!$A$4:$B$54,2))</f>
        <v>100</v>
      </c>
      <c r="H4" s="289">
        <f>IF('KJM 6000 m'!O4=0,"",'KJM 6000 m'!O4)</f>
        <v>1.7513888888888888E-2</v>
      </c>
      <c r="I4" s="154">
        <f>IF(ISERROR(VLOOKUP(H4,'Tab. pkt. KJ'!$C$4:$D$104,2)),0,VLOOKUP(H4,'Tab. pkt. KJ'!$C$4:$D$104,2))</f>
        <v>11</v>
      </c>
      <c r="J4" s="155">
        <f>IFERROR(('KJM 6000 m'!P4)/E4,"")</f>
        <v>6.666666666666667</v>
      </c>
      <c r="K4" s="154">
        <f>IF(ISERROR(VLOOKUP(J4,'Tab. pkt. KJ'!$E$4:$F$54,2)),0,VLOOKUP(J4,'Tab. pkt. KJ'!$E$4:$F$54,2))</f>
        <v>50</v>
      </c>
      <c r="L4" s="290">
        <f>'KJ siła max'!C5</f>
        <v>0</v>
      </c>
      <c r="M4" s="291">
        <f>'KJ siła max'!D5</f>
        <v>0</v>
      </c>
      <c r="N4" s="154">
        <f t="shared" ref="N4:N19" si="0">L4+M4</f>
        <v>0</v>
      </c>
      <c r="O4" s="154">
        <f>IF(ISERROR(VLOOKUP(N4,'Tab. pkt. KJ'!$G$4:$H$54,2)),0,0)</f>
        <v>0</v>
      </c>
      <c r="P4" s="292">
        <f>IF('KJM doc 7 min'!M4=0,"",'KJM doc 7 min'!M4)</f>
        <v>3150</v>
      </c>
      <c r="Q4" s="154">
        <f>IF(ISERROR(VLOOKUP(P4,'Tab. pkt. KJ'!$I$4:$J$54,2)),0,VLOOKUP(P4,'Tab. pkt. KJ'!$I$4:$J$54,2))</f>
        <v>31</v>
      </c>
      <c r="R4" s="293">
        <f>IF('KJM 500 m'!D4=0,"",'KJM 500 m'!D4)</f>
        <v>200</v>
      </c>
      <c r="S4" s="154">
        <f>IF(ISERROR(VLOOKUP(R4,'Tab. pkt. KJ'!$K$4:$L$54,2)),0,VLOOKUP(R4,'Tab. pkt. KJ'!$K$4:$L$54,2))</f>
        <v>0</v>
      </c>
      <c r="T4" s="294">
        <f>IF('KJM 100 m'!D4=0,"",'KJM 100 m'!D4)</f>
        <v>300</v>
      </c>
      <c r="U4" s="154">
        <f>IF(ISERROR(VLOOKUP(T4,'Tab. pkt. KJ'!$M$4:$N$54,2)),0,VLOOKUP(T4,'Tab. pkt. KJ'!$M$4:$N$54,2))</f>
        <v>3</v>
      </c>
      <c r="V4" s="295">
        <f>IF('KJM bieg 3000m'!C5=0,"",'KJM bieg 3000m'!C5)</f>
        <v>9.0277777777777787E-3</v>
      </c>
      <c r="W4" s="154">
        <f>IF(ISERROR(VLOOKUP(V4,'Tab. pkt. KJ'!$O$4:$P$104,2)),0,VLOOKUP(V4,'Tab. pkt. KJ'!$O$4:$P$104,2))</f>
        <v>81</v>
      </c>
      <c r="X4" s="156"/>
      <c r="Y4" s="157"/>
      <c r="Z4" s="154">
        <v>0</v>
      </c>
      <c r="AA4" s="158"/>
      <c r="AB4" s="154">
        <v>0</v>
      </c>
      <c r="AC4" s="157"/>
      <c r="AD4" s="157"/>
      <c r="AE4" s="154">
        <v>0</v>
      </c>
      <c r="AF4" s="158"/>
      <c r="AG4" s="154">
        <v>0</v>
      </c>
      <c r="AH4" s="159">
        <f>IF(SUM(G4,I4,K4,O4,Q4,S4,U4,W4,Z4,AB4,AE4,AG4)=0,"",SUM(G4,I4,K4,O4,Q4,S4,U4,W4,Z4,AB4,AE4,AG4))</f>
        <v>276</v>
      </c>
      <c r="AI4" s="296" t="s">
        <v>106</v>
      </c>
      <c r="AJ4" s="296" t="s">
        <v>106</v>
      </c>
      <c r="AK4" s="297">
        <f>H4/12</f>
        <v>1.4594907407407406E-3</v>
      </c>
      <c r="AL4" s="298">
        <f>(MINUTE(AK4)*60+SECOND(AK4))</f>
        <v>126</v>
      </c>
      <c r="AM4" s="298">
        <f>AL4/500</f>
        <v>0.252</v>
      </c>
      <c r="AN4" s="299">
        <f>POWER(AM4,3)</f>
        <v>1.6003008000000003E-2</v>
      </c>
      <c r="AO4" s="300">
        <f>2.8/AN4</f>
        <v>174.96710618403736</v>
      </c>
      <c r="AP4" s="301">
        <f>AO4/E4</f>
        <v>2.9161184364006227</v>
      </c>
      <c r="AQ4" s="302" t="str">
        <f>IF(AH4="","",'Instrukcja obsługi'!$B$2)</f>
        <v>10-11.03.2016</v>
      </c>
    </row>
    <row r="5" spans="1:43" ht="15">
      <c r="A5" s="153" t="s">
        <v>3</v>
      </c>
      <c r="B5" s="285" t="str">
        <f>IF('LISTA KJM'!B3=0,"",'LISTA KJM'!B3)</f>
        <v>JANKOWSKA ALICJA</v>
      </c>
      <c r="C5" s="285" t="str">
        <f>IF('LISTA KJM'!C3=0,"",'LISTA KJM'!C3)</f>
        <v>KKW SIŁA</v>
      </c>
      <c r="D5" s="286">
        <f>IF('LISTA KJM'!E3=0,"",'LISTA KJM'!E3)</f>
        <v>2000</v>
      </c>
      <c r="E5" s="287">
        <f>IF('LISTA KJM'!H3=0,"",'LISTA KJM'!H3)</f>
        <v>60</v>
      </c>
      <c r="F5" s="288">
        <f>IF('LISTA KJM'!G3=0,"",'LISTA KJM'!G3)</f>
        <v>170</v>
      </c>
      <c r="G5" s="154">
        <f>IF(ISERROR(VLOOKUP(F5,'Tab. pkt. KJ'!$A$4:$B$54,2)),0,VLOOKUP(F5,'Tab. pkt. KJ'!$A$4:$B$54,2))</f>
        <v>80</v>
      </c>
      <c r="H5" s="289">
        <f>IF('KJM 6000 m'!O5=0,"",'KJM 6000 m'!O5)</f>
        <v>1.5269675925925924E-2</v>
      </c>
      <c r="I5" s="154">
        <f>IF(ISERROR(VLOOKUP(H5,'Tab. pkt. KJ'!$C$4:$D$104,2)),0,VLOOKUP(H5,'Tab. pkt. KJ'!$C$4:$D$104,2))</f>
        <v>0</v>
      </c>
      <c r="J5" s="155">
        <f>IFERROR(('KJM 6000 m'!P5)/E5,"")</f>
        <v>4.166666666666667</v>
      </c>
      <c r="K5" s="154">
        <f>IF(ISERROR(VLOOKUP(J5,'Tab. pkt. KJ'!$E$4:$F$54,2)),0,VLOOKUP(J5,'Tab. pkt. KJ'!$E$4:$F$54,2))</f>
        <v>50</v>
      </c>
      <c r="L5" s="290">
        <f>'KJ siła max'!C6</f>
        <v>0</v>
      </c>
      <c r="M5" s="291">
        <f>'KJ siła max'!D6</f>
        <v>0</v>
      </c>
      <c r="N5" s="154">
        <f t="shared" si="0"/>
        <v>0</v>
      </c>
      <c r="O5" s="154">
        <f>IF(ISERROR(VLOOKUP(N5,'Tab. pkt. KJ'!$G$4:$H$54,2)),0,0)</f>
        <v>0</v>
      </c>
      <c r="P5" s="292">
        <f>IF('KJM doc 7 min'!M5=0,"",'KJM doc 7 min'!M5)</f>
        <v>1713.6000000000001</v>
      </c>
      <c r="Q5" s="154">
        <f>IF(ISERROR(VLOOKUP(P5,'Tab. pkt. KJ'!$I$4:$J$54,2)),0,VLOOKUP(P5,'Tab. pkt. KJ'!$I$4:$J$54,2))</f>
        <v>4</v>
      </c>
      <c r="R5" s="293">
        <f>IF('KJM 500 m'!D5=0,"",'KJM 500 m'!D5)</f>
        <v>210</v>
      </c>
      <c r="S5" s="154">
        <f>IF(ISERROR(VLOOKUP(R5,'Tab. pkt. KJ'!$K$4:$L$54,2)),0,VLOOKUP(R5,'Tab. pkt. KJ'!$K$4:$L$54,2))</f>
        <v>0</v>
      </c>
      <c r="T5" s="294">
        <f>IF('KJM 100 m'!D5=0,"",'KJM 100 m'!D5)</f>
        <v>200</v>
      </c>
      <c r="U5" s="154">
        <f>IF(ISERROR(VLOOKUP(T5,'Tab. pkt. KJ'!$M$4:$N$54,2)),0,VLOOKUP(T5,'Tab. pkt. KJ'!$M$4:$N$54,2))</f>
        <v>0</v>
      </c>
      <c r="V5" s="295">
        <f>IF('KJM bieg 3000m'!C6=0,"",'KJM bieg 3000m'!C6)</f>
        <v>9.7824074074074081E-3</v>
      </c>
      <c r="W5" s="154">
        <f>IF(ISERROR(VLOOKUP(V5,'Tab. pkt. KJ'!$O$4:$P$104,2)),0,VLOOKUP(V5,'Tab. pkt. KJ'!$O$4:$P$104,2))</f>
        <v>59</v>
      </c>
      <c r="X5" s="156"/>
      <c r="Y5" s="157"/>
      <c r="Z5" s="154">
        <v>0</v>
      </c>
      <c r="AA5" s="158"/>
      <c r="AB5" s="154">
        <v>0</v>
      </c>
      <c r="AC5" s="157"/>
      <c r="AD5" s="157"/>
      <c r="AE5" s="154">
        <v>0</v>
      </c>
      <c r="AF5" s="158"/>
      <c r="AG5" s="154">
        <v>0</v>
      </c>
      <c r="AH5" s="159">
        <f t="shared" ref="AH5:AH42" si="1">IF(SUM(G5,I5,K5,O5,Q5,S5,U5,W5,Z5,AB5,AE5,AG5)=0,"",SUM(G5,I5,K5,O5,Q5,S5,U5,W5,Z5,AB5,AE5,AG5))</f>
        <v>193</v>
      </c>
      <c r="AI5" s="296" t="s">
        <v>108</v>
      </c>
      <c r="AJ5" s="296" t="s">
        <v>108</v>
      </c>
      <c r="AK5" s="297">
        <f t="shared" ref="AK5:AK19" si="2">H5/12</f>
        <v>1.2724729938271603E-3</v>
      </c>
      <c r="AL5" s="298">
        <f t="shared" ref="AL5:AL19" si="3">(MINUTE(AK5)*60+SECOND(AK5))</f>
        <v>110</v>
      </c>
      <c r="AM5" s="298">
        <f t="shared" ref="AM5:AM19" si="4">AL5/500</f>
        <v>0.22</v>
      </c>
      <c r="AN5" s="299">
        <f t="shared" ref="AN5:AN19" si="5">POWER(AM5,3)</f>
        <v>1.0647999999999999E-2</v>
      </c>
      <c r="AO5" s="300">
        <f t="shared" ref="AO5:AO19" si="6">2.8/AN5</f>
        <v>262.96018031555224</v>
      </c>
      <c r="AP5" s="301">
        <f t="shared" ref="AP5:AP19" si="7">AO5/E5</f>
        <v>4.3826696719258704</v>
      </c>
      <c r="AQ5" s="302" t="str">
        <f>IF(AH5="","",'Instrukcja obsługi'!$B$2)</f>
        <v>10-11.03.2016</v>
      </c>
    </row>
    <row r="6" spans="1:43" ht="15">
      <c r="A6" s="153" t="s">
        <v>4</v>
      </c>
      <c r="B6" s="285" t="str">
        <f>IF('LISTA KJM'!B4=0,"",'LISTA KJM'!B4)</f>
        <v>KKKKKKK KK</v>
      </c>
      <c r="C6" s="285">
        <f>IF('LISTA KJM'!C4=0,"",'LISTA KJM'!C4)</f>
        <v>111</v>
      </c>
      <c r="D6" s="286">
        <f>IF('LISTA KJM'!E4=0,"",'LISTA KJM'!E4)</f>
        <v>2000</v>
      </c>
      <c r="E6" s="287">
        <f>IF('LISTA KJM'!H4=0,"",'LISTA KJM'!H4)</f>
        <v>80</v>
      </c>
      <c r="F6" s="288">
        <f>IF('LISTA KJM'!G4=0,"",'LISTA KJM'!G4)</f>
        <v>175</v>
      </c>
      <c r="G6" s="154">
        <f>IF(ISERROR(VLOOKUP(F6,'Tab. pkt. KJ'!$A$4:$B$54,2)),0,VLOOKUP(F6,'Tab. pkt. KJ'!$A$4:$B$54,2))</f>
        <v>90</v>
      </c>
      <c r="H6" s="289">
        <f>IF('KJM 6000 m'!O6=0,"",'KJM 6000 m'!O6)</f>
        <v>1.6618055555555556E-2</v>
      </c>
      <c r="I6" s="154">
        <f>IF(ISERROR(VLOOKUP(H6,'Tab. pkt. KJ'!$C$4:$D$104,2)),0,VLOOKUP(H6,'Tab. pkt. KJ'!$C$4:$D$104,2))</f>
        <v>50</v>
      </c>
      <c r="J6" s="155">
        <f>IFERROR(('KJM 6000 m'!P6)/E6,"")</f>
        <v>2.875</v>
      </c>
      <c r="K6" s="154">
        <f>IF(ISERROR(VLOOKUP(J6,'Tab. pkt. KJ'!$E$4:$F$54,2)),0,VLOOKUP(J6,'Tab. pkt. KJ'!$E$4:$F$54,2))</f>
        <v>31</v>
      </c>
      <c r="L6" s="290">
        <f>'KJ siła max'!C7</f>
        <v>0</v>
      </c>
      <c r="M6" s="291">
        <f>'KJ siła max'!D7</f>
        <v>0</v>
      </c>
      <c r="N6" s="154">
        <f t="shared" si="0"/>
        <v>0</v>
      </c>
      <c r="O6" s="154">
        <f>IF(ISERROR(VLOOKUP(N6,'Tab. pkt. KJ'!$G$4:$H$54,2)),0,0)</f>
        <v>0</v>
      </c>
      <c r="P6" s="292">
        <f>IF('KJM doc 7 min'!M6=0,"",'KJM doc 7 min'!M6)</f>
        <v>2548</v>
      </c>
      <c r="Q6" s="154">
        <f>IF(ISERROR(VLOOKUP(P6,'Tab. pkt. KJ'!$I$4:$J$54,2)),0,VLOOKUP(P6,'Tab. pkt. KJ'!$I$4:$J$54,2))</f>
        <v>20</v>
      </c>
      <c r="R6" s="293">
        <f>IF('KJM 500 m'!D6=0,"",'KJM 500 m'!D6)</f>
        <v>205</v>
      </c>
      <c r="S6" s="154">
        <f>IF(ISERROR(VLOOKUP(R6,'Tab. pkt. KJ'!$K$4:$L$54,2)),0,VLOOKUP(R6,'Tab. pkt. KJ'!$K$4:$L$54,2))</f>
        <v>0</v>
      </c>
      <c r="T6" s="294">
        <f>IF('KJM 100 m'!D6=0,"",'KJM 100 m'!D6)</f>
        <v>180</v>
      </c>
      <c r="U6" s="154">
        <f>IF(ISERROR(VLOOKUP(T6,'Tab. pkt. KJ'!$M$4:$N$54,2)),0,VLOOKUP(T6,'Tab. pkt. KJ'!$M$4:$N$54,2))</f>
        <v>0</v>
      </c>
      <c r="V6" s="295">
        <f>IF('KJM bieg 3000m'!C7=0,"",'KJM bieg 3000m'!C7)</f>
        <v>1.057638888888889E-2</v>
      </c>
      <c r="W6" s="154">
        <f>IF(ISERROR(VLOOKUP(V6,'Tab. pkt. KJ'!$O$4:$P$104,2)),0,VLOOKUP(V6,'Tab. pkt. KJ'!$O$4:$P$104,2))</f>
        <v>36</v>
      </c>
      <c r="X6" s="156"/>
      <c r="Y6" s="157"/>
      <c r="Z6" s="154">
        <v>0</v>
      </c>
      <c r="AA6" s="158"/>
      <c r="AB6" s="154">
        <v>0</v>
      </c>
      <c r="AC6" s="157"/>
      <c r="AD6" s="157"/>
      <c r="AE6" s="154">
        <v>0</v>
      </c>
      <c r="AF6" s="158"/>
      <c r="AG6" s="154">
        <v>0</v>
      </c>
      <c r="AH6" s="159">
        <f t="shared" si="1"/>
        <v>227</v>
      </c>
      <c r="AI6" s="296" t="s">
        <v>107</v>
      </c>
      <c r="AJ6" s="296" t="s">
        <v>109</v>
      </c>
      <c r="AK6" s="297">
        <f t="shared" si="2"/>
        <v>1.3848379629629629E-3</v>
      </c>
      <c r="AL6" s="298">
        <f t="shared" si="3"/>
        <v>120</v>
      </c>
      <c r="AM6" s="298">
        <f t="shared" si="4"/>
        <v>0.24</v>
      </c>
      <c r="AN6" s="299">
        <f t="shared" si="5"/>
        <v>1.3823999999999999E-2</v>
      </c>
      <c r="AO6" s="300">
        <f t="shared" si="6"/>
        <v>202.5462962962963</v>
      </c>
      <c r="AP6" s="301">
        <f t="shared" si="7"/>
        <v>2.5318287037037037</v>
      </c>
      <c r="AQ6" s="302" t="str">
        <f>IF(AH6="","",'Instrukcja obsługi'!$B$2)</f>
        <v>10-11.03.2016</v>
      </c>
    </row>
    <row r="7" spans="1:43" ht="15">
      <c r="A7" s="153" t="s">
        <v>5</v>
      </c>
      <c r="B7" s="285" t="str">
        <f>IF('LISTA KJM'!B5=0,"",'LISTA KJM'!B5)</f>
        <v/>
      </c>
      <c r="C7" s="285" t="str">
        <f>IF('LISTA KJM'!C5=0,"",'LISTA KJM'!C5)</f>
        <v/>
      </c>
      <c r="D7" s="286" t="str">
        <f>IF('LISTA KJM'!E5=0,"",'LISTA KJM'!E5)</f>
        <v/>
      </c>
      <c r="E7" s="287" t="str">
        <f>IF('LISTA KJM'!H5=0,"",'LISTA KJM'!H5)</f>
        <v/>
      </c>
      <c r="F7" s="288" t="str">
        <f>IF('LISTA KJM'!G5=0,"",'LISTA KJM'!G5)</f>
        <v/>
      </c>
      <c r="G7" s="154">
        <f>IF(ISERROR(VLOOKUP(F7,'Tab. pkt. KJ'!$A$4:$B$54,2)),0,VLOOKUP(F7,'Tab. pkt. KJ'!$A$4:$B$54,2))</f>
        <v>0</v>
      </c>
      <c r="H7" s="289" t="str">
        <f>IF('KJM 6000 m'!O7=0,"",'KJM 6000 m'!O7)</f>
        <v/>
      </c>
      <c r="I7" s="154">
        <f>IF(ISERROR(VLOOKUP(H7,'Tab. pkt. KJ'!$C$4:$D$104,2)),0,VLOOKUP(H7,'Tab. pkt. KJ'!$C$4:$D$104,2))</f>
        <v>0</v>
      </c>
      <c r="J7" s="155" t="str">
        <f>IFERROR(('KJM 6000 m'!P7)/E7,"")</f>
        <v/>
      </c>
      <c r="K7" s="154">
        <f>IF(ISERROR(VLOOKUP(J7,'Tab. pkt. KJ'!$E$4:$F$54,2)),0,VLOOKUP(J7,'Tab. pkt. KJ'!$E$4:$F$54,2))</f>
        <v>0</v>
      </c>
      <c r="L7" s="290">
        <f>'KJ siła max'!C8</f>
        <v>0</v>
      </c>
      <c r="M7" s="291">
        <f>'KJ siła max'!D8</f>
        <v>0</v>
      </c>
      <c r="N7" s="154">
        <f t="shared" si="0"/>
        <v>0</v>
      </c>
      <c r="O7" s="154">
        <f>IF(ISERROR(VLOOKUP(N7,'Tab. pkt. KJ'!$G$4:$H$54,2)),0,0)</f>
        <v>0</v>
      </c>
      <c r="P7" s="292" t="str">
        <f>IF('KJM doc 7 min'!M7=0,"",'KJM doc 7 min'!M7)</f>
        <v/>
      </c>
      <c r="Q7" s="154">
        <f>IF(ISERROR(VLOOKUP(P7,'Tab. pkt. KJ'!$I$4:$J$54,2)),0,VLOOKUP(P7,'Tab. pkt. KJ'!$I$4:$J$54,2))</f>
        <v>0</v>
      </c>
      <c r="R7" s="293" t="str">
        <f>IF('KJM 500 m'!D7=0,"",'KJM 500 m'!D7)</f>
        <v/>
      </c>
      <c r="S7" s="154">
        <f>IF(ISERROR(VLOOKUP(R7,'Tab. pkt. KJ'!$K$4:$L$54,2)),0,VLOOKUP(R7,'Tab. pkt. KJ'!$K$4:$L$54,2))</f>
        <v>0</v>
      </c>
      <c r="T7" s="294" t="str">
        <f>IF('KJM 100 m'!D7=0,"",'KJM 100 m'!D7)</f>
        <v/>
      </c>
      <c r="U7" s="154">
        <f>IF(ISERROR(VLOOKUP(T7,'Tab. pkt. KJ'!$M$4:$N$54,2)),0,VLOOKUP(T7,'Tab. pkt. KJ'!$M$4:$N$54,2))</f>
        <v>0</v>
      </c>
      <c r="V7" s="295" t="str">
        <f>IF('KJM bieg 3000m'!C8=0,"",'KJM bieg 3000m'!C8)</f>
        <v/>
      </c>
      <c r="W7" s="154">
        <f>IF(ISERROR(VLOOKUP(V7,'Tab. pkt. KJ'!$O$4:$P$104,2)),0,VLOOKUP(V7,'Tab. pkt. KJ'!$O$4:$P$104,2))</f>
        <v>0</v>
      </c>
      <c r="X7" s="156"/>
      <c r="Y7" s="157"/>
      <c r="Z7" s="154">
        <v>0</v>
      </c>
      <c r="AA7" s="158"/>
      <c r="AB7" s="154">
        <v>0</v>
      </c>
      <c r="AC7" s="157"/>
      <c r="AD7" s="157"/>
      <c r="AE7" s="154">
        <v>0</v>
      </c>
      <c r="AF7" s="158"/>
      <c r="AG7" s="154">
        <v>0</v>
      </c>
      <c r="AH7" s="159" t="str">
        <f t="shared" si="1"/>
        <v/>
      </c>
      <c r="AI7" s="296" t="s">
        <v>110</v>
      </c>
      <c r="AJ7" s="296" t="s">
        <v>111</v>
      </c>
      <c r="AK7" s="297" t="e">
        <f t="shared" si="2"/>
        <v>#VALUE!</v>
      </c>
      <c r="AL7" s="298" t="e">
        <f t="shared" si="3"/>
        <v>#VALUE!</v>
      </c>
      <c r="AM7" s="298" t="e">
        <f t="shared" si="4"/>
        <v>#VALUE!</v>
      </c>
      <c r="AN7" s="299" t="e">
        <f t="shared" si="5"/>
        <v>#VALUE!</v>
      </c>
      <c r="AO7" s="300" t="e">
        <f t="shared" si="6"/>
        <v>#VALUE!</v>
      </c>
      <c r="AP7" s="301" t="e">
        <f t="shared" si="7"/>
        <v>#VALUE!</v>
      </c>
      <c r="AQ7" s="302" t="str">
        <f>IF(AH7="","",'Instrukcja obsługi'!$B$2)</f>
        <v/>
      </c>
    </row>
    <row r="8" spans="1:43" ht="15">
      <c r="A8" s="153" t="s">
        <v>6</v>
      </c>
      <c r="B8" s="285" t="str">
        <f>IF('LISTA KJM'!B6=0,"",'LISTA KJM'!B6)</f>
        <v/>
      </c>
      <c r="C8" s="285" t="str">
        <f>IF('LISTA KJM'!C6=0,"",'LISTA KJM'!C6)</f>
        <v/>
      </c>
      <c r="D8" s="286" t="str">
        <f>IF('LISTA KJM'!E6=0,"",'LISTA KJM'!E6)</f>
        <v/>
      </c>
      <c r="E8" s="287" t="str">
        <f>IF('LISTA KJM'!H6=0,"",'LISTA KJM'!H6)</f>
        <v/>
      </c>
      <c r="F8" s="288" t="str">
        <f>IF('LISTA KJM'!G6=0,"",'LISTA KJM'!G6)</f>
        <v/>
      </c>
      <c r="G8" s="154">
        <f>IF(ISERROR(VLOOKUP(F8,'Tab. pkt. KJ'!$A$4:$B$54,2)),0,VLOOKUP(F8,'Tab. pkt. KJ'!$A$4:$B$54,2))</f>
        <v>0</v>
      </c>
      <c r="H8" s="289" t="str">
        <f>IF('KJM 6000 m'!O8=0,"",'KJM 6000 m'!O8)</f>
        <v/>
      </c>
      <c r="I8" s="154">
        <f>IF(ISERROR(VLOOKUP(H8,'Tab. pkt. KJ'!$C$4:$D$104,2)),0,VLOOKUP(H8,'Tab. pkt. KJ'!$C$4:$D$104,2))</f>
        <v>0</v>
      </c>
      <c r="J8" s="155" t="str">
        <f>IFERROR(('KJM 6000 m'!P8)/E8,"")</f>
        <v/>
      </c>
      <c r="K8" s="154">
        <f>IF(ISERROR(VLOOKUP(J8,'Tab. pkt. KJ'!$E$4:$F$54,2)),0,VLOOKUP(J8,'Tab. pkt. KJ'!$E$4:$F$54,2))</f>
        <v>0</v>
      </c>
      <c r="L8" s="290">
        <f>'KJ siła max'!C9</f>
        <v>0</v>
      </c>
      <c r="M8" s="291">
        <f>'KJ siła max'!D9</f>
        <v>0</v>
      </c>
      <c r="N8" s="154">
        <f t="shared" si="0"/>
        <v>0</v>
      </c>
      <c r="O8" s="154">
        <f>IF(ISERROR(VLOOKUP(N8,'Tab. pkt. KJ'!$G$4:$H$54,2)),0,0)</f>
        <v>0</v>
      </c>
      <c r="P8" s="292" t="str">
        <f>IF('KJM doc 7 min'!M8=0,"",'KJM doc 7 min'!M8)</f>
        <v/>
      </c>
      <c r="Q8" s="154">
        <f>IF(ISERROR(VLOOKUP(P8,'Tab. pkt. KJ'!$I$4:$J$54,2)),0,VLOOKUP(P8,'Tab. pkt. KJ'!$I$4:$J$54,2))</f>
        <v>0</v>
      </c>
      <c r="R8" s="293" t="str">
        <f>IF('KJM 500 m'!D8=0,"",'KJM 500 m'!D8)</f>
        <v/>
      </c>
      <c r="S8" s="154">
        <f>IF(ISERROR(VLOOKUP(R8,'Tab. pkt. KJ'!$K$4:$L$54,2)),0,VLOOKUP(R8,'Tab. pkt. KJ'!$K$4:$L$54,2))</f>
        <v>0</v>
      </c>
      <c r="T8" s="294" t="str">
        <f>IF('KJM 100 m'!D8=0,"",'KJM 100 m'!D8)</f>
        <v/>
      </c>
      <c r="U8" s="154">
        <f>IF(ISERROR(VLOOKUP(T8,'Tab. pkt. KJ'!$M$4:$N$54,2)),0,VLOOKUP(T8,'Tab. pkt. KJ'!$M$4:$N$54,2))</f>
        <v>0</v>
      </c>
      <c r="V8" s="295" t="str">
        <f>IF('KJM bieg 3000m'!C9=0,"",'KJM bieg 3000m'!C9)</f>
        <v/>
      </c>
      <c r="W8" s="154">
        <f>IF(ISERROR(VLOOKUP(V8,'Tab. pkt. KJ'!$O$4:$P$104,2)),0,VLOOKUP(V8,'Tab. pkt. KJ'!$O$4:$P$104,2))</f>
        <v>0</v>
      </c>
      <c r="X8" s="156"/>
      <c r="Y8" s="157"/>
      <c r="Z8" s="154">
        <v>0</v>
      </c>
      <c r="AA8" s="158"/>
      <c r="AB8" s="154">
        <v>0</v>
      </c>
      <c r="AC8" s="157"/>
      <c r="AD8" s="157"/>
      <c r="AE8" s="154">
        <v>0</v>
      </c>
      <c r="AF8" s="158"/>
      <c r="AG8" s="154">
        <v>0</v>
      </c>
      <c r="AH8" s="159" t="str">
        <f t="shared" si="1"/>
        <v/>
      </c>
      <c r="AI8" s="296" t="s">
        <v>151</v>
      </c>
      <c r="AJ8" s="296" t="s">
        <v>112</v>
      </c>
      <c r="AK8" s="297" t="e">
        <f t="shared" si="2"/>
        <v>#VALUE!</v>
      </c>
      <c r="AL8" s="298" t="e">
        <f t="shared" si="3"/>
        <v>#VALUE!</v>
      </c>
      <c r="AM8" s="298" t="e">
        <f t="shared" si="4"/>
        <v>#VALUE!</v>
      </c>
      <c r="AN8" s="299" t="e">
        <f t="shared" si="5"/>
        <v>#VALUE!</v>
      </c>
      <c r="AO8" s="300" t="e">
        <f t="shared" si="6"/>
        <v>#VALUE!</v>
      </c>
      <c r="AP8" s="301" t="e">
        <f t="shared" si="7"/>
        <v>#VALUE!</v>
      </c>
      <c r="AQ8" s="302" t="str">
        <f>IF(AH8="","",'Instrukcja obsługi'!$B$2)</f>
        <v/>
      </c>
    </row>
    <row r="9" spans="1:43" ht="15">
      <c r="A9" s="153" t="s">
        <v>7</v>
      </c>
      <c r="B9" s="285" t="str">
        <f>IF('LISTA KJM'!B7=0,"",'LISTA KJM'!B7)</f>
        <v/>
      </c>
      <c r="C9" s="285" t="str">
        <f>IF('LISTA KJM'!C7=0,"",'LISTA KJM'!C7)</f>
        <v/>
      </c>
      <c r="D9" s="286" t="str">
        <f>IF('LISTA KJM'!E7=0,"",'LISTA KJM'!E7)</f>
        <v/>
      </c>
      <c r="E9" s="287" t="str">
        <f>IF('LISTA KJM'!H7=0,"",'LISTA KJM'!H7)</f>
        <v/>
      </c>
      <c r="F9" s="288" t="str">
        <f>IF('LISTA KJM'!G7=0,"",'LISTA KJM'!G7)</f>
        <v/>
      </c>
      <c r="G9" s="154">
        <f>IF(ISERROR(VLOOKUP(F9,'Tab. pkt. KJ'!$A$4:$B$54,2)),0,VLOOKUP(F9,'Tab. pkt. KJ'!$A$4:$B$54,2))</f>
        <v>0</v>
      </c>
      <c r="H9" s="289" t="str">
        <f>IF('KJM 6000 m'!O9=0,"",'KJM 6000 m'!O9)</f>
        <v/>
      </c>
      <c r="I9" s="154">
        <f>IF(ISERROR(VLOOKUP(H9,'Tab. pkt. KJ'!$C$4:$D$104,2)),0,VLOOKUP(H9,'Tab. pkt. KJ'!$C$4:$D$104,2))</f>
        <v>0</v>
      </c>
      <c r="J9" s="155" t="str">
        <f>IFERROR(('KJM 6000 m'!P9)/E9,"")</f>
        <v/>
      </c>
      <c r="K9" s="154">
        <f>IF(ISERROR(VLOOKUP(J9,'Tab. pkt. KJ'!$E$4:$F$54,2)),0,VLOOKUP(J9,'Tab. pkt. KJ'!$E$4:$F$54,2))</f>
        <v>0</v>
      </c>
      <c r="L9" s="290">
        <f>'KJ siła max'!C10</f>
        <v>0</v>
      </c>
      <c r="M9" s="291">
        <f>'KJ siła max'!D10</f>
        <v>0</v>
      </c>
      <c r="N9" s="154">
        <f t="shared" si="0"/>
        <v>0</v>
      </c>
      <c r="O9" s="154">
        <f>IF(ISERROR(VLOOKUP(N9,'Tab. pkt. KJ'!$G$4:$H$54,2)),0,0)</f>
        <v>0</v>
      </c>
      <c r="P9" s="292" t="str">
        <f>IF('KJM doc 7 min'!M9=0,"",'KJM doc 7 min'!M9)</f>
        <v/>
      </c>
      <c r="Q9" s="154">
        <f>IF(ISERROR(VLOOKUP(P9,'Tab. pkt. KJ'!$I$4:$J$54,2)),0,VLOOKUP(P9,'Tab. pkt. KJ'!$I$4:$J$54,2))</f>
        <v>0</v>
      </c>
      <c r="R9" s="293" t="str">
        <f>IF('KJM 500 m'!D9=0,"",'KJM 500 m'!D9)</f>
        <v/>
      </c>
      <c r="S9" s="154">
        <f>IF(ISERROR(VLOOKUP(R9,'Tab. pkt. KJ'!$K$4:$L$54,2)),0,VLOOKUP(R9,'Tab. pkt. KJ'!$K$4:$L$54,2))</f>
        <v>0</v>
      </c>
      <c r="T9" s="294" t="str">
        <f>IF('KJM 100 m'!D9=0,"",'KJM 100 m'!D9)</f>
        <v/>
      </c>
      <c r="U9" s="154">
        <f>IF(ISERROR(VLOOKUP(T9,'Tab. pkt. KJ'!$M$4:$N$54,2)),0,VLOOKUP(T9,'Tab. pkt. KJ'!$M$4:$N$54,2))</f>
        <v>0</v>
      </c>
      <c r="V9" s="295" t="str">
        <f>IF('KJM bieg 3000m'!C10=0,"",'KJM bieg 3000m'!C10)</f>
        <v/>
      </c>
      <c r="W9" s="154">
        <f>IF(ISERROR(VLOOKUP(V9,'Tab. pkt. KJ'!$O$4:$P$104,2)),0,VLOOKUP(V9,'Tab. pkt. KJ'!$O$4:$P$104,2))</f>
        <v>0</v>
      </c>
      <c r="X9" s="156"/>
      <c r="Y9" s="157"/>
      <c r="Z9" s="154">
        <v>0</v>
      </c>
      <c r="AA9" s="158"/>
      <c r="AB9" s="154">
        <v>0</v>
      </c>
      <c r="AC9" s="157"/>
      <c r="AD9" s="157"/>
      <c r="AE9" s="154">
        <v>0</v>
      </c>
      <c r="AF9" s="158"/>
      <c r="AG9" s="154">
        <v>0</v>
      </c>
      <c r="AH9" s="159" t="str">
        <f t="shared" si="1"/>
        <v/>
      </c>
      <c r="AI9" s="296"/>
      <c r="AJ9" s="296" t="s">
        <v>107</v>
      </c>
      <c r="AK9" s="297" t="e">
        <f t="shared" si="2"/>
        <v>#VALUE!</v>
      </c>
      <c r="AL9" s="298" t="e">
        <f t="shared" si="3"/>
        <v>#VALUE!</v>
      </c>
      <c r="AM9" s="298" t="e">
        <f t="shared" si="4"/>
        <v>#VALUE!</v>
      </c>
      <c r="AN9" s="299" t="e">
        <f t="shared" si="5"/>
        <v>#VALUE!</v>
      </c>
      <c r="AO9" s="300" t="e">
        <f t="shared" si="6"/>
        <v>#VALUE!</v>
      </c>
      <c r="AP9" s="301" t="e">
        <f t="shared" si="7"/>
        <v>#VALUE!</v>
      </c>
      <c r="AQ9" s="302" t="str">
        <f>IF(AH9="","",'Instrukcja obsługi'!$B$2)</f>
        <v/>
      </c>
    </row>
    <row r="10" spans="1:43" ht="15">
      <c r="A10" s="153" t="s">
        <v>8</v>
      </c>
      <c r="B10" s="285" t="str">
        <f>IF('LISTA KJM'!B8=0,"",'LISTA KJM'!B8)</f>
        <v/>
      </c>
      <c r="C10" s="285" t="str">
        <f>IF('LISTA KJM'!C8=0,"",'LISTA KJM'!C8)</f>
        <v/>
      </c>
      <c r="D10" s="286" t="str">
        <f>IF('LISTA KJM'!E8=0,"",'LISTA KJM'!E8)</f>
        <v/>
      </c>
      <c r="E10" s="287" t="str">
        <f>IF('LISTA KJM'!H8=0,"",'LISTA KJM'!H8)</f>
        <v/>
      </c>
      <c r="F10" s="288" t="str">
        <f>IF('LISTA KJM'!G8=0,"",'LISTA KJM'!G8)</f>
        <v/>
      </c>
      <c r="G10" s="154">
        <f>IF(ISERROR(VLOOKUP(F10,'Tab. pkt. KJ'!$A$4:$B$54,2)),0,VLOOKUP(F10,'Tab. pkt. KJ'!$A$4:$B$54,2))</f>
        <v>0</v>
      </c>
      <c r="H10" s="289" t="str">
        <f>IF('KJM 6000 m'!O10=0,"",'KJM 6000 m'!O10)</f>
        <v/>
      </c>
      <c r="I10" s="154">
        <f>IF(ISERROR(VLOOKUP(H10,'Tab. pkt. KJ'!$C$4:$D$104,2)),0,VLOOKUP(H10,'Tab. pkt. KJ'!$C$4:$D$104,2))</f>
        <v>0</v>
      </c>
      <c r="J10" s="155" t="str">
        <f>IFERROR(('KJM 6000 m'!P10)/E10,"")</f>
        <v/>
      </c>
      <c r="K10" s="154">
        <f>IF(ISERROR(VLOOKUP(J10,'Tab. pkt. KJ'!$E$4:$F$54,2)),0,VLOOKUP(J10,'Tab. pkt. KJ'!$E$4:$F$54,2))</f>
        <v>0</v>
      </c>
      <c r="L10" s="290">
        <f>'KJ siła max'!C11</f>
        <v>0</v>
      </c>
      <c r="M10" s="291">
        <f>'KJ siła max'!D11</f>
        <v>0</v>
      </c>
      <c r="N10" s="154">
        <f t="shared" si="0"/>
        <v>0</v>
      </c>
      <c r="O10" s="154">
        <f>IF(ISERROR(VLOOKUP(N10,'Tab. pkt. KJ'!$G$4:$H$54,2)),0,0)</f>
        <v>0</v>
      </c>
      <c r="P10" s="292" t="str">
        <f>IF('KJM doc 7 min'!M10=0,"",'KJM doc 7 min'!M10)</f>
        <v/>
      </c>
      <c r="Q10" s="154">
        <f>IF(ISERROR(VLOOKUP(P10,'Tab. pkt. KJ'!$I$4:$J$54,2)),0,VLOOKUP(P10,'Tab. pkt. KJ'!$I$4:$J$54,2))</f>
        <v>0</v>
      </c>
      <c r="R10" s="293" t="str">
        <f>IF('KJM 500 m'!D10=0,"",'KJM 500 m'!D10)</f>
        <v/>
      </c>
      <c r="S10" s="154">
        <f>IF(ISERROR(VLOOKUP(R10,'Tab. pkt. KJ'!$K$4:$L$54,2)),0,VLOOKUP(R10,'Tab. pkt. KJ'!$K$4:$L$54,2))</f>
        <v>0</v>
      </c>
      <c r="T10" s="294" t="str">
        <f>IF('KJM 100 m'!D10=0,"",'KJM 100 m'!D10)</f>
        <v/>
      </c>
      <c r="U10" s="154">
        <f>IF(ISERROR(VLOOKUP(T10,'Tab. pkt. KJ'!$M$4:$N$54,2)),0,VLOOKUP(T10,'Tab. pkt. KJ'!$M$4:$N$54,2))</f>
        <v>0</v>
      </c>
      <c r="V10" s="295" t="str">
        <f>IF('KJM bieg 3000m'!C11=0,"",'KJM bieg 3000m'!C11)</f>
        <v/>
      </c>
      <c r="W10" s="154">
        <f>IF(ISERROR(VLOOKUP(V10,'Tab. pkt. KJ'!$O$4:$P$104,2)),0,VLOOKUP(V10,'Tab. pkt. KJ'!$O$4:$P$104,2))</f>
        <v>0</v>
      </c>
      <c r="X10" s="156"/>
      <c r="Y10" s="157"/>
      <c r="Z10" s="154">
        <v>0</v>
      </c>
      <c r="AA10" s="158"/>
      <c r="AB10" s="154">
        <v>0</v>
      </c>
      <c r="AC10" s="157"/>
      <c r="AD10" s="157"/>
      <c r="AE10" s="154">
        <v>0</v>
      </c>
      <c r="AF10" s="158"/>
      <c r="AG10" s="154">
        <v>0</v>
      </c>
      <c r="AH10" s="159" t="str">
        <f t="shared" si="1"/>
        <v/>
      </c>
      <c r="AI10" s="296"/>
      <c r="AJ10" s="296" t="s">
        <v>110</v>
      </c>
      <c r="AK10" s="297" t="e">
        <f t="shared" si="2"/>
        <v>#VALUE!</v>
      </c>
      <c r="AL10" s="298" t="e">
        <f t="shared" si="3"/>
        <v>#VALUE!</v>
      </c>
      <c r="AM10" s="298" t="e">
        <f t="shared" si="4"/>
        <v>#VALUE!</v>
      </c>
      <c r="AN10" s="299" t="e">
        <f t="shared" si="5"/>
        <v>#VALUE!</v>
      </c>
      <c r="AO10" s="300" t="e">
        <f t="shared" si="6"/>
        <v>#VALUE!</v>
      </c>
      <c r="AP10" s="301" t="e">
        <f t="shared" si="7"/>
        <v>#VALUE!</v>
      </c>
      <c r="AQ10" s="302" t="str">
        <f>IF(AH10="","",'Instrukcja obsługi'!$B$2)</f>
        <v/>
      </c>
    </row>
    <row r="11" spans="1:43" ht="15">
      <c r="A11" s="153" t="s">
        <v>9</v>
      </c>
      <c r="B11" s="285" t="str">
        <f>IF('LISTA KJM'!B9=0,"",'LISTA KJM'!B9)</f>
        <v/>
      </c>
      <c r="C11" s="285" t="str">
        <f>IF('LISTA KJM'!C9=0,"",'LISTA KJM'!C9)</f>
        <v/>
      </c>
      <c r="D11" s="286" t="str">
        <f>IF('LISTA KJM'!E9=0,"",'LISTA KJM'!E9)</f>
        <v/>
      </c>
      <c r="E11" s="287" t="str">
        <f>IF('LISTA KJM'!H9=0,"",'LISTA KJM'!H9)</f>
        <v/>
      </c>
      <c r="F11" s="288" t="str">
        <f>IF('LISTA KJM'!G9=0,"",'LISTA KJM'!G9)</f>
        <v/>
      </c>
      <c r="G11" s="154">
        <f>IF(ISERROR(VLOOKUP(F11,'Tab. pkt. KJ'!$A$4:$B$54,2)),0,VLOOKUP(F11,'Tab. pkt. KJ'!$A$4:$B$54,2))</f>
        <v>0</v>
      </c>
      <c r="H11" s="289" t="str">
        <f>IF('KJM 6000 m'!O11=0,"",'KJM 6000 m'!O11)</f>
        <v/>
      </c>
      <c r="I11" s="154">
        <f>IF(ISERROR(VLOOKUP(H11,'Tab. pkt. KJ'!$C$4:$D$104,2)),0,VLOOKUP(H11,'Tab. pkt. KJ'!$C$4:$D$104,2))</f>
        <v>0</v>
      </c>
      <c r="J11" s="155" t="str">
        <f>IFERROR(('KJM 6000 m'!P11)/E11,"")</f>
        <v/>
      </c>
      <c r="K11" s="154">
        <f>IF(ISERROR(VLOOKUP(J11,'Tab. pkt. KJ'!$E$4:$F$54,2)),0,VLOOKUP(J11,'Tab. pkt. KJ'!$E$4:$F$54,2))</f>
        <v>0</v>
      </c>
      <c r="L11" s="290">
        <f>'KJ siła max'!C12</f>
        <v>0</v>
      </c>
      <c r="M11" s="291">
        <f>'KJ siła max'!D12</f>
        <v>0</v>
      </c>
      <c r="N11" s="154">
        <f t="shared" si="0"/>
        <v>0</v>
      </c>
      <c r="O11" s="154">
        <f>IF(ISERROR(VLOOKUP(N11,'Tab. pkt. KJ'!$G$4:$H$54,2)),0,0)</f>
        <v>0</v>
      </c>
      <c r="P11" s="292" t="str">
        <f>IF('KJM doc 7 min'!M11=0,"",'KJM doc 7 min'!M11)</f>
        <v/>
      </c>
      <c r="Q11" s="154">
        <f>IF(ISERROR(VLOOKUP(P11,'Tab. pkt. KJ'!$I$4:$J$54,2)),0,VLOOKUP(P11,'Tab. pkt. KJ'!$I$4:$J$54,2))</f>
        <v>0</v>
      </c>
      <c r="R11" s="293" t="str">
        <f>IF('KJM 500 m'!D11=0,"",'KJM 500 m'!D11)</f>
        <v/>
      </c>
      <c r="S11" s="154">
        <f>IF(ISERROR(VLOOKUP(R11,'Tab. pkt. KJ'!$K$4:$L$54,2)),0,VLOOKUP(R11,'Tab. pkt. KJ'!$K$4:$L$54,2))</f>
        <v>0</v>
      </c>
      <c r="T11" s="294" t="str">
        <f>IF('KJM 100 m'!D11=0,"",'KJM 100 m'!D11)</f>
        <v/>
      </c>
      <c r="U11" s="154">
        <f>IF(ISERROR(VLOOKUP(T11,'Tab. pkt. KJ'!$M$4:$N$54,2)),0,VLOOKUP(T11,'Tab. pkt. KJ'!$M$4:$N$54,2))</f>
        <v>0</v>
      </c>
      <c r="V11" s="295" t="str">
        <f>IF('KJM bieg 3000m'!C12=0,"",'KJM bieg 3000m'!C12)</f>
        <v/>
      </c>
      <c r="W11" s="154">
        <f>IF(ISERROR(VLOOKUP(V11,'Tab. pkt. KJ'!$O$4:$P$104,2)),0,VLOOKUP(V11,'Tab. pkt. KJ'!$O$4:$P$104,2))</f>
        <v>0</v>
      </c>
      <c r="X11" s="156"/>
      <c r="Y11" s="157"/>
      <c r="Z11" s="154">
        <v>0</v>
      </c>
      <c r="AA11" s="158"/>
      <c r="AB11" s="154">
        <v>0</v>
      </c>
      <c r="AC11" s="157"/>
      <c r="AD11" s="157"/>
      <c r="AE11" s="154">
        <v>0</v>
      </c>
      <c r="AF11" s="158"/>
      <c r="AG11" s="154">
        <v>0</v>
      </c>
      <c r="AH11" s="159" t="str">
        <f t="shared" si="1"/>
        <v/>
      </c>
      <c r="AI11" s="296"/>
      <c r="AJ11" s="296"/>
      <c r="AK11" s="297" t="e">
        <f t="shared" si="2"/>
        <v>#VALUE!</v>
      </c>
      <c r="AL11" s="298" t="e">
        <f t="shared" si="3"/>
        <v>#VALUE!</v>
      </c>
      <c r="AM11" s="298" t="e">
        <f t="shared" si="4"/>
        <v>#VALUE!</v>
      </c>
      <c r="AN11" s="299" t="e">
        <f t="shared" si="5"/>
        <v>#VALUE!</v>
      </c>
      <c r="AO11" s="300" t="e">
        <f t="shared" si="6"/>
        <v>#VALUE!</v>
      </c>
      <c r="AP11" s="301" t="e">
        <f t="shared" si="7"/>
        <v>#VALUE!</v>
      </c>
      <c r="AQ11" s="302" t="str">
        <f>IF(AH11="","",'Instrukcja obsługi'!$B$2)</f>
        <v/>
      </c>
    </row>
    <row r="12" spans="1:43" ht="15">
      <c r="A12" s="153" t="s">
        <v>10</v>
      </c>
      <c r="B12" s="285" t="str">
        <f>IF('LISTA KJM'!B10=0,"",'LISTA KJM'!B10)</f>
        <v/>
      </c>
      <c r="C12" s="285" t="str">
        <f>IF('LISTA KJM'!C10=0,"",'LISTA KJM'!C10)</f>
        <v/>
      </c>
      <c r="D12" s="286" t="str">
        <f>IF('LISTA KJM'!E10=0,"",'LISTA KJM'!E10)</f>
        <v/>
      </c>
      <c r="E12" s="287" t="str">
        <f>IF('LISTA KJM'!H10=0,"",'LISTA KJM'!H10)</f>
        <v/>
      </c>
      <c r="F12" s="288" t="str">
        <f>IF('LISTA KJM'!G10=0,"",'LISTA KJM'!G10)</f>
        <v/>
      </c>
      <c r="G12" s="154">
        <f>IF(ISERROR(VLOOKUP(F12,'Tab. pkt. KJ'!$A$4:$B$54,2)),0,VLOOKUP(F12,'Tab. pkt. KJ'!$A$4:$B$54,2))</f>
        <v>0</v>
      </c>
      <c r="H12" s="289" t="str">
        <f>IF('KJM 6000 m'!O12=0,"",'KJM 6000 m'!O12)</f>
        <v/>
      </c>
      <c r="I12" s="154">
        <f>IF(ISERROR(VLOOKUP(H12,'Tab. pkt. KJ'!$C$4:$D$104,2)),0,VLOOKUP(H12,'Tab. pkt. KJ'!$C$4:$D$104,2))</f>
        <v>0</v>
      </c>
      <c r="J12" s="155" t="str">
        <f>IFERROR(('KJM 6000 m'!P12)/E12,"")</f>
        <v/>
      </c>
      <c r="K12" s="154">
        <f>IF(ISERROR(VLOOKUP(J12,'Tab. pkt. KJ'!$E$4:$F$54,2)),0,VLOOKUP(J12,'Tab. pkt. KJ'!$E$4:$F$54,2))</f>
        <v>0</v>
      </c>
      <c r="L12" s="290">
        <f>'KJ siła max'!C13</f>
        <v>0</v>
      </c>
      <c r="M12" s="291">
        <f>'KJ siła max'!D13</f>
        <v>0</v>
      </c>
      <c r="N12" s="154">
        <f t="shared" si="0"/>
        <v>0</v>
      </c>
      <c r="O12" s="154">
        <f>IF(ISERROR(VLOOKUP(N12,'Tab. pkt. KJ'!$G$4:$H$54,2)),0,0)</f>
        <v>0</v>
      </c>
      <c r="P12" s="292" t="str">
        <f>IF('KJM doc 7 min'!M12=0,"",'KJM doc 7 min'!M12)</f>
        <v/>
      </c>
      <c r="Q12" s="154">
        <f>IF(ISERROR(VLOOKUP(P12,'Tab. pkt. KJ'!$I$4:$J$54,2)),0,VLOOKUP(P12,'Tab. pkt. KJ'!$I$4:$J$54,2))</f>
        <v>0</v>
      </c>
      <c r="R12" s="293" t="str">
        <f>IF('KJM 500 m'!D12=0,"",'KJM 500 m'!D12)</f>
        <v/>
      </c>
      <c r="S12" s="154">
        <f>IF(ISERROR(VLOOKUP(R12,'Tab. pkt. KJ'!$K$4:$L$54,2)),0,VLOOKUP(R12,'Tab. pkt. KJ'!$K$4:$L$54,2))</f>
        <v>0</v>
      </c>
      <c r="T12" s="294" t="str">
        <f>IF('KJM 100 m'!D12=0,"",'KJM 100 m'!D12)</f>
        <v/>
      </c>
      <c r="U12" s="154">
        <f>IF(ISERROR(VLOOKUP(T12,'Tab. pkt. KJ'!$M$4:$N$54,2)),0,VLOOKUP(T12,'Tab. pkt. KJ'!$M$4:$N$54,2))</f>
        <v>0</v>
      </c>
      <c r="V12" s="295" t="str">
        <f>IF('KJM bieg 3000m'!C13=0,"",'KJM bieg 3000m'!C13)</f>
        <v/>
      </c>
      <c r="W12" s="154">
        <f>IF(ISERROR(VLOOKUP(V12,'Tab. pkt. KJ'!$O$4:$P$104,2)),0,VLOOKUP(V12,'Tab. pkt. KJ'!$O$4:$P$104,2))</f>
        <v>0</v>
      </c>
      <c r="X12" s="156"/>
      <c r="Y12" s="157"/>
      <c r="Z12" s="154">
        <v>0</v>
      </c>
      <c r="AA12" s="158"/>
      <c r="AB12" s="154">
        <v>0</v>
      </c>
      <c r="AC12" s="157"/>
      <c r="AD12" s="157"/>
      <c r="AE12" s="154">
        <v>0</v>
      </c>
      <c r="AF12" s="158"/>
      <c r="AG12" s="154">
        <v>0</v>
      </c>
      <c r="AH12" s="159" t="str">
        <f t="shared" si="1"/>
        <v/>
      </c>
      <c r="AI12" s="301"/>
      <c r="AJ12" s="301"/>
      <c r="AK12" s="297" t="e">
        <f t="shared" si="2"/>
        <v>#VALUE!</v>
      </c>
      <c r="AL12" s="298" t="e">
        <f t="shared" si="3"/>
        <v>#VALUE!</v>
      </c>
      <c r="AM12" s="298" t="e">
        <f t="shared" si="4"/>
        <v>#VALUE!</v>
      </c>
      <c r="AN12" s="299" t="e">
        <f t="shared" si="5"/>
        <v>#VALUE!</v>
      </c>
      <c r="AO12" s="300" t="e">
        <f t="shared" si="6"/>
        <v>#VALUE!</v>
      </c>
      <c r="AP12" s="301" t="e">
        <f t="shared" si="7"/>
        <v>#VALUE!</v>
      </c>
      <c r="AQ12" s="302" t="str">
        <f>IF(AH12="","",'Instrukcja obsługi'!$B$2)</f>
        <v/>
      </c>
    </row>
    <row r="13" spans="1:43" ht="15">
      <c r="A13" s="153" t="s">
        <v>11</v>
      </c>
      <c r="B13" s="285" t="str">
        <f>IF('LISTA KJM'!B11=0,"",'LISTA KJM'!B11)</f>
        <v/>
      </c>
      <c r="C13" s="285" t="str">
        <f>IF('LISTA KJM'!C11=0,"",'LISTA KJM'!C11)</f>
        <v/>
      </c>
      <c r="D13" s="286" t="str">
        <f>IF('LISTA KJM'!E11=0,"",'LISTA KJM'!E11)</f>
        <v/>
      </c>
      <c r="E13" s="287" t="str">
        <f>IF('LISTA KJM'!H11=0,"",'LISTA KJM'!H11)</f>
        <v/>
      </c>
      <c r="F13" s="288" t="str">
        <f>IF('LISTA KJM'!G11=0,"",'LISTA KJM'!G11)</f>
        <v/>
      </c>
      <c r="G13" s="154">
        <f>IF(ISERROR(VLOOKUP(F13,'Tab. pkt. KJ'!$A$4:$B$54,2)),0,VLOOKUP(F13,'Tab. pkt. KJ'!$A$4:$B$54,2))</f>
        <v>0</v>
      </c>
      <c r="H13" s="289" t="str">
        <f>IF('KJM 6000 m'!O13=0,"",'KJM 6000 m'!O13)</f>
        <v/>
      </c>
      <c r="I13" s="154">
        <f>IF(ISERROR(VLOOKUP(H13,'Tab. pkt. KJ'!$C$4:$D$104,2)),0,VLOOKUP(H13,'Tab. pkt. KJ'!$C$4:$D$104,2))</f>
        <v>0</v>
      </c>
      <c r="J13" s="155" t="str">
        <f>IFERROR(('KJM 6000 m'!P13)/E13,"")</f>
        <v/>
      </c>
      <c r="K13" s="154">
        <f>IF(ISERROR(VLOOKUP(J13,'Tab. pkt. KJ'!$E$4:$F$54,2)),0,VLOOKUP(J13,'Tab. pkt. KJ'!$E$4:$F$54,2))</f>
        <v>0</v>
      </c>
      <c r="L13" s="290">
        <f>'KJ siła max'!C14</f>
        <v>0</v>
      </c>
      <c r="M13" s="291">
        <f>'KJ siła max'!D14</f>
        <v>0</v>
      </c>
      <c r="N13" s="154">
        <f t="shared" si="0"/>
        <v>0</v>
      </c>
      <c r="O13" s="154">
        <f>IF(ISERROR(VLOOKUP(N13,'Tab. pkt. KJ'!$G$4:$H$54,2)),0,0)</f>
        <v>0</v>
      </c>
      <c r="P13" s="292" t="str">
        <f>IF('KJM doc 7 min'!M13=0,"",'KJM doc 7 min'!M13)</f>
        <v/>
      </c>
      <c r="Q13" s="154">
        <f>IF(ISERROR(VLOOKUP(P13,'Tab. pkt. KJ'!$I$4:$J$54,2)),0,VLOOKUP(P13,'Tab. pkt. KJ'!$I$4:$J$54,2))</f>
        <v>0</v>
      </c>
      <c r="R13" s="293" t="str">
        <f>IF('KJM 500 m'!D13=0,"",'KJM 500 m'!D13)</f>
        <v/>
      </c>
      <c r="S13" s="154">
        <f>IF(ISERROR(VLOOKUP(R13,'Tab. pkt. KJ'!$K$4:$L$54,2)),0,VLOOKUP(R13,'Tab. pkt. KJ'!$K$4:$L$54,2))</f>
        <v>0</v>
      </c>
      <c r="T13" s="294" t="str">
        <f>IF('KJM 100 m'!D13=0,"",'KJM 100 m'!D13)</f>
        <v/>
      </c>
      <c r="U13" s="154">
        <f>IF(ISERROR(VLOOKUP(T13,'Tab. pkt. KJ'!$M$4:$N$54,2)),0,VLOOKUP(T13,'Tab. pkt. KJ'!$M$4:$N$54,2))</f>
        <v>0</v>
      </c>
      <c r="V13" s="295" t="str">
        <f>IF('KJM bieg 3000m'!C14=0,"",'KJM bieg 3000m'!C14)</f>
        <v/>
      </c>
      <c r="W13" s="154">
        <f>IF(ISERROR(VLOOKUP(V13,'Tab. pkt. KJ'!$O$4:$P$104,2)),0,VLOOKUP(V13,'Tab. pkt. KJ'!$O$4:$P$104,2))</f>
        <v>0</v>
      </c>
      <c r="X13" s="156"/>
      <c r="Y13" s="157"/>
      <c r="Z13" s="154">
        <v>0</v>
      </c>
      <c r="AA13" s="158"/>
      <c r="AB13" s="154">
        <v>0</v>
      </c>
      <c r="AC13" s="157"/>
      <c r="AD13" s="157"/>
      <c r="AE13" s="154">
        <v>0</v>
      </c>
      <c r="AF13" s="158"/>
      <c r="AG13" s="154">
        <v>0</v>
      </c>
      <c r="AH13" s="159" t="str">
        <f t="shared" si="1"/>
        <v/>
      </c>
      <c r="AI13" s="301"/>
      <c r="AJ13" s="301"/>
      <c r="AK13" s="297" t="e">
        <f t="shared" si="2"/>
        <v>#VALUE!</v>
      </c>
      <c r="AL13" s="298" t="e">
        <f t="shared" si="3"/>
        <v>#VALUE!</v>
      </c>
      <c r="AM13" s="298" t="e">
        <f t="shared" si="4"/>
        <v>#VALUE!</v>
      </c>
      <c r="AN13" s="299" t="e">
        <f t="shared" si="5"/>
        <v>#VALUE!</v>
      </c>
      <c r="AO13" s="300" t="e">
        <f t="shared" si="6"/>
        <v>#VALUE!</v>
      </c>
      <c r="AP13" s="301" t="e">
        <f t="shared" si="7"/>
        <v>#VALUE!</v>
      </c>
      <c r="AQ13" s="302" t="str">
        <f>IF(AH13="","",'Instrukcja obsługi'!$B$2)</f>
        <v/>
      </c>
    </row>
    <row r="14" spans="1:43" ht="15">
      <c r="A14" s="153" t="s">
        <v>12</v>
      </c>
      <c r="B14" s="285" t="str">
        <f>IF('LISTA KJM'!B12=0,"",'LISTA KJM'!B12)</f>
        <v/>
      </c>
      <c r="C14" s="285" t="str">
        <f>IF('LISTA KJM'!C12=0,"",'LISTA KJM'!C12)</f>
        <v/>
      </c>
      <c r="D14" s="286" t="str">
        <f>IF('LISTA KJM'!E12=0,"",'LISTA KJM'!E12)</f>
        <v/>
      </c>
      <c r="E14" s="287" t="str">
        <f>IF('LISTA KJM'!H12=0,"",'LISTA KJM'!H12)</f>
        <v/>
      </c>
      <c r="F14" s="288" t="str">
        <f>IF('LISTA KJM'!G12=0,"",'LISTA KJM'!G12)</f>
        <v/>
      </c>
      <c r="G14" s="154">
        <f>IF(ISERROR(VLOOKUP(F14,'Tab. pkt. KJ'!$A$4:$B$54,2)),0,VLOOKUP(F14,'Tab. pkt. KJ'!$A$4:$B$54,2))</f>
        <v>0</v>
      </c>
      <c r="H14" s="289" t="str">
        <f>IF('KJM 6000 m'!O14=0,"",'KJM 6000 m'!O14)</f>
        <v/>
      </c>
      <c r="I14" s="154">
        <f>IF(ISERROR(VLOOKUP(H14,'Tab. pkt. KJ'!$C$4:$D$104,2)),0,VLOOKUP(H14,'Tab. pkt. KJ'!$C$4:$D$104,2))</f>
        <v>0</v>
      </c>
      <c r="J14" s="155" t="str">
        <f>IFERROR(('KJM 6000 m'!P14)/E14,"")</f>
        <v/>
      </c>
      <c r="K14" s="154">
        <f>IF(ISERROR(VLOOKUP(J14,'Tab. pkt. KJ'!$E$4:$F$54,2)),0,VLOOKUP(J14,'Tab. pkt. KJ'!$E$4:$F$54,2))</f>
        <v>0</v>
      </c>
      <c r="L14" s="290">
        <f>'KJ siła max'!C15</f>
        <v>0</v>
      </c>
      <c r="M14" s="291">
        <f>'KJ siła max'!D15</f>
        <v>0</v>
      </c>
      <c r="N14" s="154">
        <f t="shared" si="0"/>
        <v>0</v>
      </c>
      <c r="O14" s="154">
        <f>IF(ISERROR(VLOOKUP(N14,'Tab. pkt. KJ'!$G$4:$H$54,2)),0,0)</f>
        <v>0</v>
      </c>
      <c r="P14" s="292" t="str">
        <f>IF('KJM doc 7 min'!M14=0,"",'KJM doc 7 min'!M14)</f>
        <v/>
      </c>
      <c r="Q14" s="154">
        <f>IF(ISERROR(VLOOKUP(P14,'Tab. pkt. KJ'!$I$4:$J$54,2)),0,VLOOKUP(P14,'Tab. pkt. KJ'!$I$4:$J$54,2))</f>
        <v>0</v>
      </c>
      <c r="R14" s="293" t="str">
        <f>IF('KJM 500 m'!D14=0,"",'KJM 500 m'!D14)</f>
        <v/>
      </c>
      <c r="S14" s="154">
        <f>IF(ISERROR(VLOOKUP(R14,'Tab. pkt. KJ'!$K$4:$L$54,2)),0,VLOOKUP(R14,'Tab. pkt. KJ'!$K$4:$L$54,2))</f>
        <v>0</v>
      </c>
      <c r="T14" s="294" t="str">
        <f>IF('KJM 100 m'!D14=0,"",'KJM 100 m'!D14)</f>
        <v/>
      </c>
      <c r="U14" s="154">
        <f>IF(ISERROR(VLOOKUP(T14,'Tab. pkt. KJ'!$M$4:$N$54,2)),0,VLOOKUP(T14,'Tab. pkt. KJ'!$M$4:$N$54,2))</f>
        <v>0</v>
      </c>
      <c r="V14" s="295" t="str">
        <f>IF('KJM bieg 3000m'!C15=0,"",'KJM bieg 3000m'!C15)</f>
        <v/>
      </c>
      <c r="W14" s="154">
        <f>IF(ISERROR(VLOOKUP(V14,'Tab. pkt. KJ'!$O$4:$P$104,2)),0,VLOOKUP(V14,'Tab. pkt. KJ'!$O$4:$P$104,2))</f>
        <v>0</v>
      </c>
      <c r="X14" s="156"/>
      <c r="Y14" s="157"/>
      <c r="Z14" s="154">
        <v>0</v>
      </c>
      <c r="AA14" s="158"/>
      <c r="AB14" s="154">
        <v>0</v>
      </c>
      <c r="AC14" s="157"/>
      <c r="AD14" s="157"/>
      <c r="AE14" s="154">
        <v>0</v>
      </c>
      <c r="AF14" s="158"/>
      <c r="AG14" s="154">
        <v>0</v>
      </c>
      <c r="AH14" s="159" t="str">
        <f t="shared" si="1"/>
        <v/>
      </c>
      <c r="AI14" s="301"/>
      <c r="AJ14" s="301"/>
      <c r="AK14" s="297" t="e">
        <f>H14/12</f>
        <v>#VALUE!</v>
      </c>
      <c r="AL14" s="298" t="e">
        <f t="shared" si="3"/>
        <v>#VALUE!</v>
      </c>
      <c r="AM14" s="298" t="e">
        <f t="shared" si="4"/>
        <v>#VALUE!</v>
      </c>
      <c r="AN14" s="299" t="e">
        <f t="shared" si="5"/>
        <v>#VALUE!</v>
      </c>
      <c r="AO14" s="300" t="e">
        <f t="shared" si="6"/>
        <v>#VALUE!</v>
      </c>
      <c r="AP14" s="301" t="e">
        <f t="shared" si="7"/>
        <v>#VALUE!</v>
      </c>
      <c r="AQ14" s="302" t="str">
        <f>IF(AH14="","",'Instrukcja obsługi'!$B$2)</f>
        <v/>
      </c>
    </row>
    <row r="15" spans="1:43" ht="15">
      <c r="A15" s="153" t="s">
        <v>13</v>
      </c>
      <c r="B15" s="285" t="str">
        <f>IF('LISTA KJM'!B13=0,"",'LISTA KJM'!B13)</f>
        <v/>
      </c>
      <c r="C15" s="285" t="str">
        <f>IF('LISTA KJM'!C13=0,"",'LISTA KJM'!C13)</f>
        <v/>
      </c>
      <c r="D15" s="286" t="str">
        <f>IF('LISTA KJM'!E13=0,"",'LISTA KJM'!E13)</f>
        <v/>
      </c>
      <c r="E15" s="287" t="str">
        <f>IF('LISTA KJM'!H13=0,"",'LISTA KJM'!H13)</f>
        <v/>
      </c>
      <c r="F15" s="288" t="str">
        <f>IF('LISTA KJM'!G13=0,"",'LISTA KJM'!G13)</f>
        <v/>
      </c>
      <c r="G15" s="154">
        <f>IF(ISERROR(VLOOKUP(F15,'Tab. pkt. KJ'!$A$4:$B$54,2)),0,VLOOKUP(F15,'Tab. pkt. KJ'!$A$4:$B$54,2))</f>
        <v>0</v>
      </c>
      <c r="H15" s="289" t="str">
        <f>IF('KJM 6000 m'!O15=0,"",'KJM 6000 m'!O15)</f>
        <v/>
      </c>
      <c r="I15" s="154">
        <f>IF(ISERROR(VLOOKUP(H15,'Tab. pkt. KJ'!$C$4:$D$104,2)),0,VLOOKUP(H15,'Tab. pkt. KJ'!$C$4:$D$104,2))</f>
        <v>0</v>
      </c>
      <c r="J15" s="155" t="str">
        <f>IFERROR(('KJM 6000 m'!P15)/E15,"")</f>
        <v/>
      </c>
      <c r="K15" s="154">
        <f>IF(ISERROR(VLOOKUP(J15,'Tab. pkt. KJ'!$E$4:$F$54,2)),0,VLOOKUP(J15,'Tab. pkt. KJ'!$E$4:$F$54,2))</f>
        <v>0</v>
      </c>
      <c r="L15" s="290">
        <f>'KJ siła max'!C16</f>
        <v>0</v>
      </c>
      <c r="M15" s="291">
        <f>'KJ siła max'!D16</f>
        <v>0</v>
      </c>
      <c r="N15" s="154">
        <f t="shared" si="0"/>
        <v>0</v>
      </c>
      <c r="O15" s="154">
        <f>IF(ISERROR(VLOOKUP(N15,'Tab. pkt. KJ'!$G$4:$H$54,2)),0,0)</f>
        <v>0</v>
      </c>
      <c r="P15" s="292" t="str">
        <f>IF('KJM doc 7 min'!M15=0,"",'KJM doc 7 min'!M15)</f>
        <v/>
      </c>
      <c r="Q15" s="154">
        <f>IF(ISERROR(VLOOKUP(P15,'Tab. pkt. KJ'!$I$4:$J$54,2)),0,VLOOKUP(P15,'Tab. pkt. KJ'!$I$4:$J$54,2))</f>
        <v>0</v>
      </c>
      <c r="R15" s="293" t="str">
        <f>IF('KJM 500 m'!D15=0,"",'KJM 500 m'!D15)</f>
        <v/>
      </c>
      <c r="S15" s="154">
        <f>IF(ISERROR(VLOOKUP(R15,'Tab. pkt. KJ'!$K$4:$L$54,2)),0,VLOOKUP(R15,'Tab. pkt. KJ'!$K$4:$L$54,2))</f>
        <v>0</v>
      </c>
      <c r="T15" s="294" t="str">
        <f>IF('KJM 100 m'!D15=0,"",'KJM 100 m'!D15)</f>
        <v/>
      </c>
      <c r="U15" s="154">
        <f>IF(ISERROR(VLOOKUP(T15,'Tab. pkt. KJ'!$M$4:$N$54,2)),0,VLOOKUP(T15,'Tab. pkt. KJ'!$M$4:$N$54,2))</f>
        <v>0</v>
      </c>
      <c r="V15" s="295" t="str">
        <f>IF('KJM bieg 3000m'!C16=0,"",'KJM bieg 3000m'!C16)</f>
        <v/>
      </c>
      <c r="W15" s="154">
        <f>IF(ISERROR(VLOOKUP(V15,'Tab. pkt. KJ'!$O$4:$P$104,2)),0,VLOOKUP(V15,'Tab. pkt. KJ'!$O$4:$P$104,2))</f>
        <v>0</v>
      </c>
      <c r="X15" s="156"/>
      <c r="Y15" s="157"/>
      <c r="Z15" s="154">
        <v>0</v>
      </c>
      <c r="AA15" s="158"/>
      <c r="AB15" s="154">
        <v>0</v>
      </c>
      <c r="AC15" s="157"/>
      <c r="AD15" s="157"/>
      <c r="AE15" s="154">
        <v>0</v>
      </c>
      <c r="AF15" s="158"/>
      <c r="AG15" s="154">
        <v>0</v>
      </c>
      <c r="AH15" s="159" t="str">
        <f t="shared" si="1"/>
        <v/>
      </c>
      <c r="AI15" s="301"/>
      <c r="AJ15" s="301"/>
      <c r="AK15" s="297" t="e">
        <f t="shared" si="2"/>
        <v>#VALUE!</v>
      </c>
      <c r="AL15" s="298" t="e">
        <f t="shared" si="3"/>
        <v>#VALUE!</v>
      </c>
      <c r="AM15" s="298" t="e">
        <f t="shared" si="4"/>
        <v>#VALUE!</v>
      </c>
      <c r="AN15" s="299" t="e">
        <f t="shared" si="5"/>
        <v>#VALUE!</v>
      </c>
      <c r="AO15" s="300" t="e">
        <f t="shared" si="6"/>
        <v>#VALUE!</v>
      </c>
      <c r="AP15" s="301" t="e">
        <f t="shared" si="7"/>
        <v>#VALUE!</v>
      </c>
      <c r="AQ15" s="302" t="str">
        <f>IF(AH15="","",'Instrukcja obsługi'!$B$2)</f>
        <v/>
      </c>
    </row>
    <row r="16" spans="1:43" ht="15">
      <c r="A16" s="153" t="s">
        <v>14</v>
      </c>
      <c r="B16" s="285" t="str">
        <f>IF('LISTA KJM'!B14=0,"",'LISTA KJM'!B14)</f>
        <v/>
      </c>
      <c r="C16" s="285" t="str">
        <f>IF('LISTA KJM'!C14=0,"",'LISTA KJM'!C14)</f>
        <v/>
      </c>
      <c r="D16" s="286" t="str">
        <f>IF('LISTA KJM'!E14=0,"",'LISTA KJM'!E14)</f>
        <v/>
      </c>
      <c r="E16" s="287" t="str">
        <f>IF('LISTA KJM'!H14=0,"",'LISTA KJM'!H14)</f>
        <v/>
      </c>
      <c r="F16" s="288" t="str">
        <f>IF('LISTA KJM'!G14=0,"",'LISTA KJM'!G14)</f>
        <v/>
      </c>
      <c r="G16" s="154">
        <f>IF(ISERROR(VLOOKUP(F16,'Tab. pkt. KJ'!$A$4:$B$54,2)),0,VLOOKUP(F16,'Tab. pkt. KJ'!$A$4:$B$54,2))</f>
        <v>0</v>
      </c>
      <c r="H16" s="289" t="str">
        <f>IF('KJM 6000 m'!O16=0,"",'KJM 6000 m'!O16)</f>
        <v/>
      </c>
      <c r="I16" s="154">
        <f>IF(ISERROR(VLOOKUP(H16,'Tab. pkt. KJ'!$C$4:$D$104,2)),0,VLOOKUP(H16,'Tab. pkt. KJ'!$C$4:$D$104,2))</f>
        <v>0</v>
      </c>
      <c r="J16" s="155" t="str">
        <f>IFERROR(('KJM 6000 m'!P16)/E16,"")</f>
        <v/>
      </c>
      <c r="K16" s="154">
        <f>IF(ISERROR(VLOOKUP(J16,'Tab. pkt. KJ'!$E$4:$F$54,2)),0,VLOOKUP(J16,'Tab. pkt. KJ'!$E$4:$F$54,2))</f>
        <v>0</v>
      </c>
      <c r="L16" s="290">
        <f>'KJ siła max'!C17</f>
        <v>0</v>
      </c>
      <c r="M16" s="291">
        <f>'KJ siła max'!D17</f>
        <v>0</v>
      </c>
      <c r="N16" s="154">
        <f t="shared" si="0"/>
        <v>0</v>
      </c>
      <c r="O16" s="154">
        <f>IF(ISERROR(VLOOKUP(N16,'Tab. pkt. KJ'!$G$4:$H$54,2)),0,0)</f>
        <v>0</v>
      </c>
      <c r="P16" s="292" t="str">
        <f>IF('KJM doc 7 min'!M16=0,"",'KJM doc 7 min'!M16)</f>
        <v/>
      </c>
      <c r="Q16" s="154">
        <f>IF(ISERROR(VLOOKUP(P16,'Tab. pkt. KJ'!$I$4:$J$54,2)),0,VLOOKUP(P16,'Tab. pkt. KJ'!$I$4:$J$54,2))</f>
        <v>0</v>
      </c>
      <c r="R16" s="293" t="str">
        <f>IF('KJM 500 m'!D16=0,"",'KJM 500 m'!D16)</f>
        <v/>
      </c>
      <c r="S16" s="154">
        <f>IF(ISERROR(VLOOKUP(R16,'Tab. pkt. KJ'!$K$4:$L$54,2)),0,VLOOKUP(R16,'Tab. pkt. KJ'!$K$4:$L$54,2))</f>
        <v>0</v>
      </c>
      <c r="T16" s="294" t="str">
        <f>IF('KJM 100 m'!D16=0,"",'KJM 100 m'!D16)</f>
        <v/>
      </c>
      <c r="U16" s="154">
        <f>IF(ISERROR(VLOOKUP(T16,'Tab. pkt. KJ'!$M$4:$N$54,2)),0,VLOOKUP(T16,'Tab. pkt. KJ'!$M$4:$N$54,2))</f>
        <v>0</v>
      </c>
      <c r="V16" s="295" t="str">
        <f>IF('KJM bieg 3000m'!C17=0,"",'KJM bieg 3000m'!C17)</f>
        <v/>
      </c>
      <c r="W16" s="154">
        <f>IF(ISERROR(VLOOKUP(V16,'Tab. pkt. KJ'!$O$4:$P$104,2)),0,VLOOKUP(V16,'Tab. pkt. KJ'!$O$4:$P$104,2))</f>
        <v>0</v>
      </c>
      <c r="X16" s="156"/>
      <c r="Y16" s="157"/>
      <c r="Z16" s="154">
        <v>0</v>
      </c>
      <c r="AA16" s="158"/>
      <c r="AB16" s="154">
        <v>0</v>
      </c>
      <c r="AC16" s="157"/>
      <c r="AD16" s="157"/>
      <c r="AE16" s="154">
        <v>0</v>
      </c>
      <c r="AF16" s="158"/>
      <c r="AG16" s="154">
        <v>0</v>
      </c>
      <c r="AH16" s="159" t="str">
        <f t="shared" si="1"/>
        <v/>
      </c>
      <c r="AI16" s="301"/>
      <c r="AJ16" s="301"/>
      <c r="AK16" s="297" t="e">
        <f t="shared" si="2"/>
        <v>#VALUE!</v>
      </c>
      <c r="AL16" s="298" t="e">
        <f t="shared" si="3"/>
        <v>#VALUE!</v>
      </c>
      <c r="AM16" s="298" t="e">
        <f t="shared" si="4"/>
        <v>#VALUE!</v>
      </c>
      <c r="AN16" s="299" t="e">
        <f t="shared" si="5"/>
        <v>#VALUE!</v>
      </c>
      <c r="AO16" s="300" t="e">
        <f t="shared" si="6"/>
        <v>#VALUE!</v>
      </c>
      <c r="AP16" s="301" t="e">
        <f t="shared" si="7"/>
        <v>#VALUE!</v>
      </c>
      <c r="AQ16" s="302" t="str">
        <f>IF(AH16="","",'Instrukcja obsługi'!$B$2)</f>
        <v/>
      </c>
    </row>
    <row r="17" spans="1:43" ht="15">
      <c r="A17" s="153" t="s">
        <v>16</v>
      </c>
      <c r="B17" s="285" t="str">
        <f>IF('LISTA KJM'!B15=0,"",'LISTA KJM'!B15)</f>
        <v/>
      </c>
      <c r="C17" s="285" t="str">
        <f>IF('LISTA KJM'!C15=0,"",'LISTA KJM'!C15)</f>
        <v/>
      </c>
      <c r="D17" s="286" t="str">
        <f>IF('LISTA KJM'!E15=0,"",'LISTA KJM'!E15)</f>
        <v/>
      </c>
      <c r="E17" s="287" t="str">
        <f>IF('LISTA KJM'!H15=0,"",'LISTA KJM'!H15)</f>
        <v/>
      </c>
      <c r="F17" s="288" t="str">
        <f>IF('LISTA KJM'!G15=0,"",'LISTA KJM'!G15)</f>
        <v/>
      </c>
      <c r="G17" s="154">
        <f>IF(ISERROR(VLOOKUP(F17,'Tab. pkt. KJ'!$A$4:$B$54,2)),0,VLOOKUP(F17,'Tab. pkt. KJ'!$A$4:$B$54,2))</f>
        <v>0</v>
      </c>
      <c r="H17" s="289" t="str">
        <f>IF('KJM 6000 m'!O17=0,"",'KJM 6000 m'!O17)</f>
        <v/>
      </c>
      <c r="I17" s="154">
        <f>IF(ISERROR(VLOOKUP(H17,'Tab. pkt. KJ'!$C$4:$D$104,2)),0,VLOOKUP(H17,'Tab. pkt. KJ'!$C$4:$D$104,2))</f>
        <v>0</v>
      </c>
      <c r="J17" s="155" t="str">
        <f>IFERROR(('KJM 6000 m'!P17)/E17,"")</f>
        <v/>
      </c>
      <c r="K17" s="154">
        <f>IF(ISERROR(VLOOKUP(J17,'Tab. pkt. KJ'!$E$4:$F$54,2)),0,VLOOKUP(J17,'Tab. pkt. KJ'!$E$4:$F$54,2))</f>
        <v>0</v>
      </c>
      <c r="L17" s="290">
        <f>'KJ siła max'!C18</f>
        <v>0</v>
      </c>
      <c r="M17" s="291">
        <f>'KJ siła max'!D18</f>
        <v>0</v>
      </c>
      <c r="N17" s="154">
        <f t="shared" si="0"/>
        <v>0</v>
      </c>
      <c r="O17" s="154">
        <f>IF(ISERROR(VLOOKUP(N17,'Tab. pkt. KJ'!$G$4:$H$54,2)),0,0)</f>
        <v>0</v>
      </c>
      <c r="P17" s="292" t="str">
        <f>IF('KJM doc 7 min'!M17=0,"",'KJM doc 7 min'!M17)</f>
        <v/>
      </c>
      <c r="Q17" s="154">
        <f>IF(ISERROR(VLOOKUP(P17,'Tab. pkt. KJ'!$I$4:$J$54,2)),0,VLOOKUP(P17,'Tab. pkt. KJ'!$I$4:$J$54,2))</f>
        <v>0</v>
      </c>
      <c r="R17" s="293" t="str">
        <f>IF('KJM 500 m'!D17=0,"",'KJM 500 m'!D17)</f>
        <v/>
      </c>
      <c r="S17" s="154">
        <f>IF(ISERROR(VLOOKUP(R17,'Tab. pkt. KJ'!$K$4:$L$54,2)),0,VLOOKUP(R17,'Tab. pkt. KJ'!$K$4:$L$54,2))</f>
        <v>0</v>
      </c>
      <c r="T17" s="294" t="str">
        <f>IF('KJM 100 m'!D17=0,"",'KJM 100 m'!D17)</f>
        <v/>
      </c>
      <c r="U17" s="154">
        <f>IF(ISERROR(VLOOKUP(T17,'Tab. pkt. KJ'!$M$4:$N$54,2)),0,VLOOKUP(T17,'Tab. pkt. KJ'!$M$4:$N$54,2))</f>
        <v>0</v>
      </c>
      <c r="V17" s="295" t="str">
        <f>IF('KJM bieg 3000m'!C18=0,"",'KJM bieg 3000m'!C18)</f>
        <v/>
      </c>
      <c r="W17" s="154">
        <f>IF(ISERROR(VLOOKUP(V17,'Tab. pkt. KJ'!$O$4:$P$104,2)),0,VLOOKUP(V17,'Tab. pkt. KJ'!$O$4:$P$104,2))</f>
        <v>0</v>
      </c>
      <c r="X17" s="156"/>
      <c r="Y17" s="157"/>
      <c r="Z17" s="154">
        <v>0</v>
      </c>
      <c r="AA17" s="158"/>
      <c r="AB17" s="154">
        <v>0</v>
      </c>
      <c r="AC17" s="157"/>
      <c r="AD17" s="157"/>
      <c r="AE17" s="154">
        <v>0</v>
      </c>
      <c r="AF17" s="158"/>
      <c r="AG17" s="154">
        <v>0</v>
      </c>
      <c r="AH17" s="159" t="str">
        <f t="shared" si="1"/>
        <v/>
      </c>
      <c r="AI17" s="301"/>
      <c r="AJ17" s="301"/>
      <c r="AK17" s="297" t="e">
        <f t="shared" si="2"/>
        <v>#VALUE!</v>
      </c>
      <c r="AL17" s="298" t="e">
        <f t="shared" si="3"/>
        <v>#VALUE!</v>
      </c>
      <c r="AM17" s="298" t="e">
        <f t="shared" si="4"/>
        <v>#VALUE!</v>
      </c>
      <c r="AN17" s="299" t="e">
        <f t="shared" si="5"/>
        <v>#VALUE!</v>
      </c>
      <c r="AO17" s="300" t="e">
        <f t="shared" si="6"/>
        <v>#VALUE!</v>
      </c>
      <c r="AP17" s="301" t="e">
        <f t="shared" si="7"/>
        <v>#VALUE!</v>
      </c>
      <c r="AQ17" s="302" t="str">
        <f>IF(AH17="","",'Instrukcja obsługi'!$B$2)</f>
        <v/>
      </c>
    </row>
    <row r="18" spans="1:43" ht="15">
      <c r="A18" s="153" t="s">
        <v>17</v>
      </c>
      <c r="B18" s="285" t="str">
        <f>IF('LISTA KJM'!B16=0,"",'LISTA KJM'!B16)</f>
        <v/>
      </c>
      <c r="C18" s="285" t="str">
        <f>IF('LISTA KJM'!C16=0,"",'LISTA KJM'!C16)</f>
        <v/>
      </c>
      <c r="D18" s="286" t="str">
        <f>IF('LISTA KJM'!E16=0,"",'LISTA KJM'!E16)</f>
        <v/>
      </c>
      <c r="E18" s="287" t="str">
        <f>IF('LISTA KJM'!H16=0,"",'LISTA KJM'!H16)</f>
        <v/>
      </c>
      <c r="F18" s="288" t="str">
        <f>IF('LISTA KJM'!G16=0,"",'LISTA KJM'!G16)</f>
        <v/>
      </c>
      <c r="G18" s="154">
        <f>IF(ISERROR(VLOOKUP(F18,'Tab. pkt. KJ'!$A$4:$B$54,2)),0,VLOOKUP(F18,'Tab. pkt. KJ'!$A$4:$B$54,2))</f>
        <v>0</v>
      </c>
      <c r="H18" s="289" t="str">
        <f>IF('KJM 6000 m'!O18=0,"",'KJM 6000 m'!O18)</f>
        <v/>
      </c>
      <c r="I18" s="154">
        <f>IF(ISERROR(VLOOKUP(H18,'Tab. pkt. KJ'!$C$4:$D$104,2)),0,VLOOKUP(H18,'Tab. pkt. KJ'!$C$4:$D$104,2))</f>
        <v>0</v>
      </c>
      <c r="J18" s="155" t="str">
        <f>IFERROR(('KJM 6000 m'!P18)/E18,"")</f>
        <v/>
      </c>
      <c r="K18" s="154">
        <f>IF(ISERROR(VLOOKUP(J18,'Tab. pkt. KJ'!$E$4:$F$54,2)),0,VLOOKUP(J18,'Tab. pkt. KJ'!$E$4:$F$54,2))</f>
        <v>0</v>
      </c>
      <c r="L18" s="290">
        <f>'KJ siła max'!C19</f>
        <v>0</v>
      </c>
      <c r="M18" s="291">
        <f>'KJ siła max'!D19</f>
        <v>0</v>
      </c>
      <c r="N18" s="154">
        <f t="shared" si="0"/>
        <v>0</v>
      </c>
      <c r="O18" s="154">
        <f>IF(ISERROR(VLOOKUP(N18,'Tab. pkt. KJ'!$G$4:$H$54,2)),0,0)</f>
        <v>0</v>
      </c>
      <c r="P18" s="292" t="str">
        <f>IF('KJM doc 7 min'!M18=0,"",'KJM doc 7 min'!M18)</f>
        <v/>
      </c>
      <c r="Q18" s="154">
        <f>IF(ISERROR(VLOOKUP(P18,'Tab. pkt. KJ'!$I$4:$J$54,2)),0,VLOOKUP(P18,'Tab. pkt. KJ'!$I$4:$J$54,2))</f>
        <v>0</v>
      </c>
      <c r="R18" s="293" t="str">
        <f>IF('KJM 500 m'!D18=0,"",'KJM 500 m'!D18)</f>
        <v/>
      </c>
      <c r="S18" s="154">
        <f>IF(ISERROR(VLOOKUP(R18,'Tab. pkt. KJ'!$K$4:$L$54,2)),0,VLOOKUP(R18,'Tab. pkt. KJ'!$K$4:$L$54,2))</f>
        <v>0</v>
      </c>
      <c r="T18" s="294" t="str">
        <f>IF('KJM 100 m'!D18=0,"",'KJM 100 m'!D18)</f>
        <v/>
      </c>
      <c r="U18" s="154">
        <f>IF(ISERROR(VLOOKUP(T18,'Tab. pkt. KJ'!$M$4:$N$54,2)),0,VLOOKUP(T18,'Tab. pkt. KJ'!$M$4:$N$54,2))</f>
        <v>0</v>
      </c>
      <c r="V18" s="295" t="str">
        <f>IF('KJM bieg 3000m'!C19=0,"",'KJM bieg 3000m'!C19)</f>
        <v/>
      </c>
      <c r="W18" s="154">
        <f>IF(ISERROR(VLOOKUP(V18,'Tab. pkt. KJ'!$O$4:$P$104,2)),0,VLOOKUP(V18,'Tab. pkt. KJ'!$O$4:$P$104,2))</f>
        <v>0</v>
      </c>
      <c r="X18" s="156"/>
      <c r="Y18" s="157"/>
      <c r="Z18" s="154">
        <v>0</v>
      </c>
      <c r="AA18" s="158"/>
      <c r="AB18" s="154">
        <v>0</v>
      </c>
      <c r="AC18" s="157"/>
      <c r="AD18" s="157"/>
      <c r="AE18" s="154">
        <v>0</v>
      </c>
      <c r="AF18" s="158"/>
      <c r="AG18" s="154">
        <v>0</v>
      </c>
      <c r="AH18" s="159" t="str">
        <f t="shared" si="1"/>
        <v/>
      </c>
      <c r="AI18" s="301"/>
      <c r="AJ18" s="301"/>
      <c r="AK18" s="297" t="e">
        <f t="shared" si="2"/>
        <v>#VALUE!</v>
      </c>
      <c r="AL18" s="298" t="e">
        <f t="shared" si="3"/>
        <v>#VALUE!</v>
      </c>
      <c r="AM18" s="298" t="e">
        <f t="shared" si="4"/>
        <v>#VALUE!</v>
      </c>
      <c r="AN18" s="299" t="e">
        <f t="shared" si="5"/>
        <v>#VALUE!</v>
      </c>
      <c r="AO18" s="300" t="e">
        <f t="shared" si="6"/>
        <v>#VALUE!</v>
      </c>
      <c r="AP18" s="301" t="e">
        <f t="shared" si="7"/>
        <v>#VALUE!</v>
      </c>
      <c r="AQ18" s="302" t="str">
        <f>IF(AH18="","",'Instrukcja obsługi'!$B$2)</f>
        <v/>
      </c>
    </row>
    <row r="19" spans="1:43" ht="15">
      <c r="A19" s="153" t="s">
        <v>18</v>
      </c>
      <c r="B19" s="285" t="str">
        <f>IF('LISTA KJM'!B17=0,"",'LISTA KJM'!B17)</f>
        <v/>
      </c>
      <c r="C19" s="285" t="str">
        <f>IF('LISTA KJM'!C17=0,"",'LISTA KJM'!C17)</f>
        <v/>
      </c>
      <c r="D19" s="286" t="str">
        <f>IF('LISTA KJM'!E17=0,"",'LISTA KJM'!E17)</f>
        <v/>
      </c>
      <c r="E19" s="287" t="str">
        <f>IF('LISTA KJM'!H17=0,"",'LISTA KJM'!H17)</f>
        <v/>
      </c>
      <c r="F19" s="288" t="str">
        <f>IF('LISTA KJM'!G17=0,"",'LISTA KJM'!G17)</f>
        <v/>
      </c>
      <c r="G19" s="154">
        <f>IF(ISERROR(VLOOKUP(F19,'Tab. pkt. KJ'!$A$4:$B$54,2)),0,VLOOKUP(F19,'Tab. pkt. KJ'!$A$4:$B$54,2))</f>
        <v>0</v>
      </c>
      <c r="H19" s="289" t="str">
        <f>IF('KJM 6000 m'!O19=0,"",'KJM 6000 m'!O19)</f>
        <v/>
      </c>
      <c r="I19" s="154">
        <f>IF(ISERROR(VLOOKUP(H19,'Tab. pkt. KJ'!$C$4:$D$104,2)),0,VLOOKUP(H19,'Tab. pkt. KJ'!$C$4:$D$104,2))</f>
        <v>0</v>
      </c>
      <c r="J19" s="155" t="str">
        <f>IFERROR(('KJM 6000 m'!P19)/E19,"")</f>
        <v/>
      </c>
      <c r="K19" s="154">
        <f>IF(ISERROR(VLOOKUP(J19,'Tab. pkt. KJ'!$E$4:$F$54,2)),0,VLOOKUP(J19,'Tab. pkt. KJ'!$E$4:$F$54,2))</f>
        <v>0</v>
      </c>
      <c r="L19" s="290">
        <f>'KJ siła max'!C20</f>
        <v>0</v>
      </c>
      <c r="M19" s="291">
        <f>'KJ siła max'!D20</f>
        <v>0</v>
      </c>
      <c r="N19" s="154">
        <f t="shared" si="0"/>
        <v>0</v>
      </c>
      <c r="O19" s="154">
        <f>IF(ISERROR(VLOOKUP(N19,'Tab. pkt. KJ'!$G$4:$H$54,2)),0,0)</f>
        <v>0</v>
      </c>
      <c r="P19" s="292" t="str">
        <f>IF('KJM doc 7 min'!M19=0,"",'KJM doc 7 min'!M19)</f>
        <v/>
      </c>
      <c r="Q19" s="154">
        <f>IF(ISERROR(VLOOKUP(P19,'Tab. pkt. KJ'!$I$4:$J$54,2)),0,VLOOKUP(P19,'Tab. pkt. KJ'!$I$4:$J$54,2))</f>
        <v>0</v>
      </c>
      <c r="R19" s="293" t="str">
        <f>IF('KJM 500 m'!D19=0,"",'KJM 500 m'!D19)</f>
        <v/>
      </c>
      <c r="S19" s="154">
        <f>IF(ISERROR(VLOOKUP(R19,'Tab. pkt. KJ'!$K$4:$L$54,2)),0,VLOOKUP(R19,'Tab. pkt. KJ'!$K$4:$L$54,2))</f>
        <v>0</v>
      </c>
      <c r="T19" s="294" t="str">
        <f>IF('KJM 100 m'!D19=0,"",'KJM 100 m'!D19)</f>
        <v/>
      </c>
      <c r="U19" s="154">
        <f>IF(ISERROR(VLOOKUP(T19,'Tab. pkt. KJ'!$M$4:$N$54,2)),0,VLOOKUP(T19,'Tab. pkt. KJ'!$M$4:$N$54,2))</f>
        <v>0</v>
      </c>
      <c r="V19" s="295" t="str">
        <f>IF('KJM bieg 3000m'!C20=0,"",'KJM bieg 3000m'!C20)</f>
        <v/>
      </c>
      <c r="W19" s="154">
        <f>IF(ISERROR(VLOOKUP(V19,'Tab. pkt. KJ'!$O$4:$P$104,2)),0,VLOOKUP(V19,'Tab. pkt. KJ'!$O$4:$P$104,2))</f>
        <v>0</v>
      </c>
      <c r="X19" s="156"/>
      <c r="Y19" s="157"/>
      <c r="Z19" s="154">
        <v>0</v>
      </c>
      <c r="AA19" s="158"/>
      <c r="AB19" s="154">
        <v>0</v>
      </c>
      <c r="AC19" s="157"/>
      <c r="AD19" s="157"/>
      <c r="AE19" s="154">
        <v>0</v>
      </c>
      <c r="AF19" s="158"/>
      <c r="AG19" s="154">
        <v>0</v>
      </c>
      <c r="AH19" s="159" t="str">
        <f t="shared" si="1"/>
        <v/>
      </c>
      <c r="AI19" s="301"/>
      <c r="AJ19" s="301"/>
      <c r="AK19" s="297" t="e">
        <f t="shared" si="2"/>
        <v>#VALUE!</v>
      </c>
      <c r="AL19" s="298" t="e">
        <f t="shared" si="3"/>
        <v>#VALUE!</v>
      </c>
      <c r="AM19" s="298" t="e">
        <f t="shared" si="4"/>
        <v>#VALUE!</v>
      </c>
      <c r="AN19" s="299" t="e">
        <f t="shared" si="5"/>
        <v>#VALUE!</v>
      </c>
      <c r="AO19" s="300" t="e">
        <f t="shared" si="6"/>
        <v>#VALUE!</v>
      </c>
      <c r="AP19" s="301" t="e">
        <f t="shared" si="7"/>
        <v>#VALUE!</v>
      </c>
      <c r="AQ19" s="302" t="str">
        <f>IF(AH19="","",'Instrukcja obsługi'!$B$2)</f>
        <v/>
      </c>
    </row>
    <row r="20" spans="1:43" ht="15">
      <c r="A20" s="153" t="s">
        <v>19</v>
      </c>
      <c r="B20" s="285" t="str">
        <f>IF('LISTA KJM'!B18=0,"",'LISTA KJM'!B18)</f>
        <v/>
      </c>
      <c r="C20" s="285" t="str">
        <f>IF('LISTA KJM'!C18=0,"",'LISTA KJM'!C18)</f>
        <v/>
      </c>
      <c r="D20" s="286" t="str">
        <f>IF('LISTA KJM'!E18=0,"",'LISTA KJM'!E18)</f>
        <v/>
      </c>
      <c r="E20" s="287" t="str">
        <f>IF('LISTA KJM'!H18=0,"",'LISTA KJM'!H18)</f>
        <v/>
      </c>
      <c r="F20" s="288" t="str">
        <f>IF('LISTA KJM'!G18=0,"",'LISTA KJM'!G18)</f>
        <v/>
      </c>
      <c r="G20" s="154">
        <f>IF(ISERROR(VLOOKUP(F20,'Tab. pkt. KJ'!$A$4:$B$54,2)),0,VLOOKUP(F20,'Tab. pkt. KJ'!$A$4:$B$54,2))</f>
        <v>0</v>
      </c>
      <c r="H20" s="289" t="str">
        <f>IF('KJM 6000 m'!O20=0,"",'KJM 6000 m'!O20)</f>
        <v/>
      </c>
      <c r="I20" s="154">
        <f>IF(ISERROR(VLOOKUP(H20,'Tab. pkt. KJ'!$C$4:$D$104,2)),0,VLOOKUP(H20,'Tab. pkt. KJ'!$C$4:$D$104,2))</f>
        <v>0</v>
      </c>
      <c r="J20" s="155" t="str">
        <f>IFERROR(('KJM 6000 m'!P20)/E20,"")</f>
        <v/>
      </c>
      <c r="K20" s="154">
        <f>IF(ISERROR(VLOOKUP(J20,'Tab. pkt. KJ'!$E$4:$F$54,2)),0,VLOOKUP(J20,'Tab. pkt. KJ'!$E$4:$F$54,2))</f>
        <v>0</v>
      </c>
      <c r="L20" s="290">
        <f>'KJ siła max'!C21</f>
        <v>0</v>
      </c>
      <c r="M20" s="291">
        <f>'KJ siła max'!D21</f>
        <v>0</v>
      </c>
      <c r="N20" s="154">
        <f t="shared" ref="N20:N37" si="8">L20+M20</f>
        <v>0</v>
      </c>
      <c r="O20" s="154">
        <f>IF(ISERROR(VLOOKUP(N20,'Tab. pkt. KJ'!$G$4:$H$54,2)),0,0)</f>
        <v>0</v>
      </c>
      <c r="P20" s="292" t="str">
        <f>IF('KJM doc 7 min'!M20=0,"",'KJM doc 7 min'!M20)</f>
        <v/>
      </c>
      <c r="Q20" s="154">
        <f>IF(ISERROR(VLOOKUP(P20,'Tab. pkt. KJ'!$I$4:$J$54,2)),0,VLOOKUP(P20,'Tab. pkt. KJ'!$I$4:$J$54,2))</f>
        <v>0</v>
      </c>
      <c r="R20" s="293" t="str">
        <f>IF('KJM 500 m'!D20=0,"",'KJM 500 m'!D20)</f>
        <v/>
      </c>
      <c r="S20" s="154">
        <f>IF(ISERROR(VLOOKUP(R20,'Tab. pkt. KJ'!$K$4:$L$54,2)),0,VLOOKUP(R20,'Tab. pkt. KJ'!$K$4:$L$54,2))</f>
        <v>0</v>
      </c>
      <c r="T20" s="294" t="str">
        <f>IF('KJM 100 m'!D20=0,"",'KJM 100 m'!D20)</f>
        <v/>
      </c>
      <c r="U20" s="154">
        <f>IF(ISERROR(VLOOKUP(T20,'Tab. pkt. KJ'!$M$4:$N$54,2)),0,VLOOKUP(T20,'Tab. pkt. KJ'!$M$4:$N$54,2))</f>
        <v>0</v>
      </c>
      <c r="V20" s="295" t="str">
        <f>IF('KJM bieg 3000m'!C21=0,"",'KJM bieg 3000m'!C21)</f>
        <v/>
      </c>
      <c r="W20" s="154">
        <f>IF(ISERROR(VLOOKUP(V20,'Tab. pkt. KJ'!$O$4:$P$104,2)),0,VLOOKUP(V20,'Tab. pkt. KJ'!$O$4:$P$104,2))</f>
        <v>0</v>
      </c>
      <c r="X20" s="156"/>
      <c r="Y20" s="157"/>
      <c r="Z20" s="154">
        <v>0</v>
      </c>
      <c r="AA20" s="158"/>
      <c r="AB20" s="154">
        <v>0</v>
      </c>
      <c r="AC20" s="157"/>
      <c r="AD20" s="157"/>
      <c r="AE20" s="154">
        <v>0</v>
      </c>
      <c r="AF20" s="158"/>
      <c r="AG20" s="154">
        <v>0</v>
      </c>
      <c r="AH20" s="159" t="str">
        <f t="shared" si="1"/>
        <v/>
      </c>
      <c r="AI20" s="301"/>
      <c r="AJ20" s="301"/>
      <c r="AK20" s="297" t="e">
        <f t="shared" ref="AK20:AK37" si="9">H20/12</f>
        <v>#VALUE!</v>
      </c>
      <c r="AL20" s="298" t="e">
        <f t="shared" ref="AL20:AL37" si="10">(MINUTE(AK20)*60+SECOND(AK20))</f>
        <v>#VALUE!</v>
      </c>
      <c r="AM20" s="298" t="e">
        <f t="shared" ref="AM20:AM37" si="11">AL20/500</f>
        <v>#VALUE!</v>
      </c>
      <c r="AN20" s="299" t="e">
        <f t="shared" ref="AN20:AN37" si="12">POWER(AM20,3)</f>
        <v>#VALUE!</v>
      </c>
      <c r="AO20" s="300" t="e">
        <f t="shared" ref="AO20:AO37" si="13">2.8/AN20</f>
        <v>#VALUE!</v>
      </c>
      <c r="AP20" s="301" t="e">
        <f t="shared" ref="AP20:AP37" si="14">AO20/E20</f>
        <v>#VALUE!</v>
      </c>
      <c r="AQ20" s="302" t="str">
        <f>IF(AH20="","",'Instrukcja obsługi'!$B$2)</f>
        <v/>
      </c>
    </row>
    <row r="21" spans="1:43" ht="15">
      <c r="A21" s="153" t="s">
        <v>20</v>
      </c>
      <c r="B21" s="285" t="str">
        <f>IF('LISTA KJM'!B19=0,"",'LISTA KJM'!B19)</f>
        <v/>
      </c>
      <c r="C21" s="285" t="str">
        <f>IF('LISTA KJM'!C19=0,"",'LISTA KJM'!C19)</f>
        <v/>
      </c>
      <c r="D21" s="286" t="str">
        <f>IF('LISTA KJM'!E19=0,"",'LISTA KJM'!E19)</f>
        <v/>
      </c>
      <c r="E21" s="287" t="str">
        <f>IF('LISTA KJM'!H19=0,"",'LISTA KJM'!H19)</f>
        <v/>
      </c>
      <c r="F21" s="288" t="str">
        <f>IF('LISTA KJM'!G19=0,"",'LISTA KJM'!G19)</f>
        <v/>
      </c>
      <c r="G21" s="154">
        <f>IF(ISERROR(VLOOKUP(F21,'Tab. pkt. KJ'!$A$4:$B$54,2)),0,VLOOKUP(F21,'Tab. pkt. KJ'!$A$4:$B$54,2))</f>
        <v>0</v>
      </c>
      <c r="H21" s="289" t="str">
        <f>IF('KJM 6000 m'!O21=0,"",'KJM 6000 m'!O21)</f>
        <v/>
      </c>
      <c r="I21" s="154">
        <f>IF(ISERROR(VLOOKUP(H21,'Tab. pkt. KJ'!$C$4:$D$104,2)),0,VLOOKUP(H21,'Tab. pkt. KJ'!$C$4:$D$104,2))</f>
        <v>0</v>
      </c>
      <c r="J21" s="155" t="str">
        <f>IFERROR(('KJM 6000 m'!P21)/E21,"")</f>
        <v/>
      </c>
      <c r="K21" s="154">
        <f>IF(ISERROR(VLOOKUP(J21,'Tab. pkt. KJ'!$E$4:$F$54,2)),0,VLOOKUP(J21,'Tab. pkt. KJ'!$E$4:$F$54,2))</f>
        <v>0</v>
      </c>
      <c r="L21" s="290">
        <f>'KJ siła max'!C22</f>
        <v>0</v>
      </c>
      <c r="M21" s="291">
        <f>'KJ siła max'!D22</f>
        <v>0</v>
      </c>
      <c r="N21" s="154">
        <f t="shared" si="8"/>
        <v>0</v>
      </c>
      <c r="O21" s="154">
        <f>IF(ISERROR(VLOOKUP(N21,'Tab. pkt. KJ'!$G$4:$H$54,2)),0,0)</f>
        <v>0</v>
      </c>
      <c r="P21" s="292" t="str">
        <f>IF('KJM doc 7 min'!M21=0,"",'KJM doc 7 min'!M21)</f>
        <v/>
      </c>
      <c r="Q21" s="154">
        <f>IF(ISERROR(VLOOKUP(P21,'Tab. pkt. KJ'!$I$4:$J$54,2)),0,VLOOKUP(P21,'Tab. pkt. KJ'!$I$4:$J$54,2))</f>
        <v>0</v>
      </c>
      <c r="R21" s="293" t="str">
        <f>IF('KJM 500 m'!D21=0,"",'KJM 500 m'!D21)</f>
        <v/>
      </c>
      <c r="S21" s="154">
        <f>IF(ISERROR(VLOOKUP(R21,'Tab. pkt. KJ'!$K$4:$L$54,2)),0,VLOOKUP(R21,'Tab. pkt. KJ'!$K$4:$L$54,2))</f>
        <v>0</v>
      </c>
      <c r="T21" s="294" t="str">
        <f>IF('KJM 100 m'!D21=0,"",'KJM 100 m'!D21)</f>
        <v/>
      </c>
      <c r="U21" s="154">
        <f>IF(ISERROR(VLOOKUP(T21,'Tab. pkt. KJ'!$M$4:$N$54,2)),0,VLOOKUP(T21,'Tab. pkt. KJ'!$M$4:$N$54,2))</f>
        <v>0</v>
      </c>
      <c r="V21" s="295" t="str">
        <f>IF('KJM bieg 3000m'!C22=0,"",'KJM bieg 3000m'!C22)</f>
        <v/>
      </c>
      <c r="W21" s="154">
        <f>IF(ISERROR(VLOOKUP(V21,'Tab. pkt. KJ'!$O$4:$P$104,2)),0,VLOOKUP(V21,'Tab. pkt. KJ'!$O$4:$P$104,2))</f>
        <v>0</v>
      </c>
      <c r="X21" s="156"/>
      <c r="Y21" s="157"/>
      <c r="Z21" s="154">
        <v>0</v>
      </c>
      <c r="AA21" s="158"/>
      <c r="AB21" s="154">
        <v>0</v>
      </c>
      <c r="AC21" s="157"/>
      <c r="AD21" s="157"/>
      <c r="AE21" s="154">
        <v>0</v>
      </c>
      <c r="AF21" s="158"/>
      <c r="AG21" s="154">
        <v>0</v>
      </c>
      <c r="AH21" s="159" t="str">
        <f t="shared" si="1"/>
        <v/>
      </c>
      <c r="AI21" s="301"/>
      <c r="AJ21" s="301"/>
      <c r="AK21" s="297" t="e">
        <f t="shared" si="9"/>
        <v>#VALUE!</v>
      </c>
      <c r="AL21" s="298" t="e">
        <f t="shared" si="10"/>
        <v>#VALUE!</v>
      </c>
      <c r="AM21" s="298" t="e">
        <f t="shared" si="11"/>
        <v>#VALUE!</v>
      </c>
      <c r="AN21" s="299" t="e">
        <f t="shared" si="12"/>
        <v>#VALUE!</v>
      </c>
      <c r="AO21" s="300" t="e">
        <f t="shared" si="13"/>
        <v>#VALUE!</v>
      </c>
      <c r="AP21" s="301" t="e">
        <f t="shared" si="14"/>
        <v>#VALUE!</v>
      </c>
      <c r="AQ21" s="302" t="str">
        <f>IF(AH21="","",'Instrukcja obsługi'!$B$2)</f>
        <v/>
      </c>
    </row>
    <row r="22" spans="1:43" ht="15">
      <c r="A22" s="153" t="s">
        <v>21</v>
      </c>
      <c r="B22" s="285" t="str">
        <f>IF('LISTA KJM'!B20=0,"",'LISTA KJM'!B20)</f>
        <v/>
      </c>
      <c r="C22" s="285" t="str">
        <f>IF('LISTA KJM'!C20=0,"",'LISTA KJM'!C20)</f>
        <v/>
      </c>
      <c r="D22" s="286" t="str">
        <f>IF('LISTA KJM'!E20=0,"",'LISTA KJM'!E20)</f>
        <v/>
      </c>
      <c r="E22" s="287" t="str">
        <f>IF('LISTA KJM'!H20=0,"",'LISTA KJM'!H20)</f>
        <v/>
      </c>
      <c r="F22" s="288" t="str">
        <f>IF('LISTA KJM'!G20=0,"",'LISTA KJM'!G20)</f>
        <v/>
      </c>
      <c r="G22" s="154">
        <f>IF(ISERROR(VLOOKUP(F22,'Tab. pkt. KJ'!$A$4:$B$54,2)),0,VLOOKUP(F22,'Tab. pkt. KJ'!$A$4:$B$54,2))</f>
        <v>0</v>
      </c>
      <c r="H22" s="289" t="str">
        <f>IF('KJM 6000 m'!O22=0,"",'KJM 6000 m'!O22)</f>
        <v/>
      </c>
      <c r="I22" s="154">
        <f>IF(ISERROR(VLOOKUP(H22,'Tab. pkt. KJ'!$C$4:$D$104,2)),0,VLOOKUP(H22,'Tab. pkt. KJ'!$C$4:$D$104,2))</f>
        <v>0</v>
      </c>
      <c r="J22" s="155" t="str">
        <f>IFERROR(('KJM 6000 m'!P22)/E22,"")</f>
        <v/>
      </c>
      <c r="K22" s="154">
        <f>IF(ISERROR(VLOOKUP(J22,'Tab. pkt. KJ'!$E$4:$F$54,2)),0,VLOOKUP(J22,'Tab. pkt. KJ'!$E$4:$F$54,2))</f>
        <v>0</v>
      </c>
      <c r="L22" s="290">
        <f>'KJ siła max'!C23</f>
        <v>0</v>
      </c>
      <c r="M22" s="291">
        <f>'KJ siła max'!D23</f>
        <v>0</v>
      </c>
      <c r="N22" s="154">
        <f t="shared" si="8"/>
        <v>0</v>
      </c>
      <c r="O22" s="154">
        <f>IF(ISERROR(VLOOKUP(N22,'Tab. pkt. KJ'!$G$4:$H$54,2)),0,0)</f>
        <v>0</v>
      </c>
      <c r="P22" s="292" t="str">
        <f>IF('KJM doc 7 min'!M22=0,"",'KJM doc 7 min'!M22)</f>
        <v/>
      </c>
      <c r="Q22" s="154">
        <f>IF(ISERROR(VLOOKUP(P22,'Tab. pkt. KJ'!$I$4:$J$54,2)),0,VLOOKUP(P22,'Tab. pkt. KJ'!$I$4:$J$54,2))</f>
        <v>0</v>
      </c>
      <c r="R22" s="293" t="str">
        <f>IF('KJM 500 m'!D22=0,"",'KJM 500 m'!D22)</f>
        <v/>
      </c>
      <c r="S22" s="154">
        <f>IF(ISERROR(VLOOKUP(R22,'Tab. pkt. KJ'!$K$4:$L$54,2)),0,VLOOKUP(R22,'Tab. pkt. KJ'!$K$4:$L$54,2))</f>
        <v>0</v>
      </c>
      <c r="T22" s="294" t="str">
        <f>IF('KJM 100 m'!D22=0,"",'KJM 100 m'!D22)</f>
        <v/>
      </c>
      <c r="U22" s="154">
        <f>IF(ISERROR(VLOOKUP(T22,'Tab. pkt. KJ'!$M$4:$N$54,2)),0,VLOOKUP(T22,'Tab. pkt. KJ'!$M$4:$N$54,2))</f>
        <v>0</v>
      </c>
      <c r="V22" s="295" t="str">
        <f>IF('KJM bieg 3000m'!C23=0,"",'KJM bieg 3000m'!C23)</f>
        <v/>
      </c>
      <c r="W22" s="154">
        <f>IF(ISERROR(VLOOKUP(V22,'Tab. pkt. KJ'!$O$4:$P$104,2)),0,VLOOKUP(V22,'Tab. pkt. KJ'!$O$4:$P$104,2))</f>
        <v>0</v>
      </c>
      <c r="X22" s="156"/>
      <c r="Y22" s="157"/>
      <c r="Z22" s="154">
        <v>0</v>
      </c>
      <c r="AA22" s="158"/>
      <c r="AB22" s="154">
        <v>0</v>
      </c>
      <c r="AC22" s="157"/>
      <c r="AD22" s="157"/>
      <c r="AE22" s="154">
        <v>0</v>
      </c>
      <c r="AF22" s="158"/>
      <c r="AG22" s="154">
        <v>0</v>
      </c>
      <c r="AH22" s="159" t="str">
        <f t="shared" si="1"/>
        <v/>
      </c>
      <c r="AI22" s="301"/>
      <c r="AJ22" s="301"/>
      <c r="AK22" s="297" t="e">
        <f t="shared" si="9"/>
        <v>#VALUE!</v>
      </c>
      <c r="AL22" s="298" t="e">
        <f t="shared" si="10"/>
        <v>#VALUE!</v>
      </c>
      <c r="AM22" s="298" t="e">
        <f t="shared" si="11"/>
        <v>#VALUE!</v>
      </c>
      <c r="AN22" s="299" t="e">
        <f t="shared" si="12"/>
        <v>#VALUE!</v>
      </c>
      <c r="AO22" s="300" t="e">
        <f t="shared" si="13"/>
        <v>#VALUE!</v>
      </c>
      <c r="AP22" s="301" t="e">
        <f t="shared" si="14"/>
        <v>#VALUE!</v>
      </c>
      <c r="AQ22" s="302" t="str">
        <f>IF(AH22="","",'Instrukcja obsługi'!$B$2)</f>
        <v/>
      </c>
    </row>
    <row r="23" spans="1:43" ht="15">
      <c r="A23" s="153" t="s">
        <v>22</v>
      </c>
      <c r="B23" s="285" t="str">
        <f>IF('LISTA KJM'!B21=0,"",'LISTA KJM'!B21)</f>
        <v/>
      </c>
      <c r="C23" s="285" t="str">
        <f>IF('LISTA KJM'!C21=0,"",'LISTA KJM'!C21)</f>
        <v/>
      </c>
      <c r="D23" s="286" t="str">
        <f>IF('LISTA KJM'!E21=0,"",'LISTA KJM'!E21)</f>
        <v/>
      </c>
      <c r="E23" s="287" t="str">
        <f>IF('LISTA KJM'!H21=0,"",'LISTA KJM'!H21)</f>
        <v/>
      </c>
      <c r="F23" s="288" t="str">
        <f>IF('LISTA KJM'!G21=0,"",'LISTA KJM'!G21)</f>
        <v/>
      </c>
      <c r="G23" s="154">
        <f>IF(ISERROR(VLOOKUP(F23,'Tab. pkt. KJ'!$A$4:$B$54,2)),0,VLOOKUP(F23,'Tab. pkt. KJ'!$A$4:$B$54,2))</f>
        <v>0</v>
      </c>
      <c r="H23" s="289" t="str">
        <f>IF('KJM 6000 m'!O23=0,"",'KJM 6000 m'!O23)</f>
        <v/>
      </c>
      <c r="I23" s="154">
        <f>IF(ISERROR(VLOOKUP(H23,'Tab. pkt. KJ'!$C$4:$D$104,2)),0,VLOOKUP(H23,'Tab. pkt. KJ'!$C$4:$D$104,2))</f>
        <v>0</v>
      </c>
      <c r="J23" s="155" t="str">
        <f>IFERROR(('KJM 6000 m'!P23)/E23,"")</f>
        <v/>
      </c>
      <c r="K23" s="154">
        <f>IF(ISERROR(VLOOKUP(J23,'Tab. pkt. KJ'!$E$4:$F$54,2)),0,VLOOKUP(J23,'Tab. pkt. KJ'!$E$4:$F$54,2))</f>
        <v>0</v>
      </c>
      <c r="L23" s="290">
        <f>'KJ siła max'!C24</f>
        <v>0</v>
      </c>
      <c r="M23" s="291">
        <f>'KJ siła max'!D24</f>
        <v>0</v>
      </c>
      <c r="N23" s="154">
        <f t="shared" si="8"/>
        <v>0</v>
      </c>
      <c r="O23" s="154">
        <f>IF(ISERROR(VLOOKUP(N23,'Tab. pkt. KJ'!$G$4:$H$54,2)),0,0)</f>
        <v>0</v>
      </c>
      <c r="P23" s="292" t="str">
        <f>IF('KJM doc 7 min'!M23=0,"",'KJM doc 7 min'!M23)</f>
        <v/>
      </c>
      <c r="Q23" s="154">
        <f>IF(ISERROR(VLOOKUP(P23,'Tab. pkt. KJ'!$I$4:$J$54,2)),0,VLOOKUP(P23,'Tab. pkt. KJ'!$I$4:$J$54,2))</f>
        <v>0</v>
      </c>
      <c r="R23" s="293" t="str">
        <f>IF('KJM 500 m'!D23=0,"",'KJM 500 m'!D23)</f>
        <v/>
      </c>
      <c r="S23" s="154">
        <f>IF(ISERROR(VLOOKUP(R23,'Tab. pkt. KJ'!$K$4:$L$54,2)),0,VLOOKUP(R23,'Tab. pkt. KJ'!$K$4:$L$54,2))</f>
        <v>0</v>
      </c>
      <c r="T23" s="294" t="str">
        <f>IF('KJM 100 m'!D23=0,"",'KJM 100 m'!D23)</f>
        <v/>
      </c>
      <c r="U23" s="154">
        <f>IF(ISERROR(VLOOKUP(T23,'Tab. pkt. KJ'!$M$4:$N$54,2)),0,VLOOKUP(T23,'Tab. pkt. KJ'!$M$4:$N$54,2))</f>
        <v>0</v>
      </c>
      <c r="V23" s="295" t="str">
        <f>IF('KJM bieg 3000m'!C24=0,"",'KJM bieg 3000m'!C24)</f>
        <v/>
      </c>
      <c r="W23" s="154">
        <f>IF(ISERROR(VLOOKUP(V23,'Tab. pkt. KJ'!$O$4:$P$104,2)),0,VLOOKUP(V23,'Tab. pkt. KJ'!$O$4:$P$104,2))</f>
        <v>0</v>
      </c>
      <c r="X23" s="156"/>
      <c r="Y23" s="157"/>
      <c r="Z23" s="154">
        <v>0</v>
      </c>
      <c r="AA23" s="158"/>
      <c r="AB23" s="154">
        <v>0</v>
      </c>
      <c r="AC23" s="157"/>
      <c r="AD23" s="157"/>
      <c r="AE23" s="154">
        <v>0</v>
      </c>
      <c r="AF23" s="158"/>
      <c r="AG23" s="154">
        <v>0</v>
      </c>
      <c r="AH23" s="159" t="str">
        <f t="shared" si="1"/>
        <v/>
      </c>
      <c r="AI23" s="301"/>
      <c r="AJ23" s="301"/>
      <c r="AK23" s="297" t="e">
        <f t="shared" si="9"/>
        <v>#VALUE!</v>
      </c>
      <c r="AL23" s="298" t="e">
        <f t="shared" si="10"/>
        <v>#VALUE!</v>
      </c>
      <c r="AM23" s="298" t="e">
        <f t="shared" si="11"/>
        <v>#VALUE!</v>
      </c>
      <c r="AN23" s="299" t="e">
        <f t="shared" si="12"/>
        <v>#VALUE!</v>
      </c>
      <c r="AO23" s="300" t="e">
        <f t="shared" si="13"/>
        <v>#VALUE!</v>
      </c>
      <c r="AP23" s="301" t="e">
        <f t="shared" si="14"/>
        <v>#VALUE!</v>
      </c>
      <c r="AQ23" s="302" t="str">
        <f>IF(AH23="","",'Instrukcja obsługi'!$B$2)</f>
        <v/>
      </c>
    </row>
    <row r="24" spans="1:43" ht="15">
      <c r="A24" s="153" t="s">
        <v>23</v>
      </c>
      <c r="B24" s="285" t="str">
        <f>IF('LISTA KJM'!B22=0,"",'LISTA KJM'!B22)</f>
        <v/>
      </c>
      <c r="C24" s="285" t="str">
        <f>IF('LISTA KJM'!C22=0,"",'LISTA KJM'!C22)</f>
        <v/>
      </c>
      <c r="D24" s="286" t="str">
        <f>IF('LISTA KJM'!E22=0,"",'LISTA KJM'!E22)</f>
        <v/>
      </c>
      <c r="E24" s="287" t="str">
        <f>IF('LISTA KJM'!H22=0,"",'LISTA KJM'!H22)</f>
        <v/>
      </c>
      <c r="F24" s="288" t="str">
        <f>IF('LISTA KJM'!G22=0,"",'LISTA KJM'!G22)</f>
        <v/>
      </c>
      <c r="G24" s="154">
        <f>IF(ISERROR(VLOOKUP(F24,'Tab. pkt. KJ'!$A$4:$B$54,2)),0,VLOOKUP(F24,'Tab. pkt. KJ'!$A$4:$B$54,2))</f>
        <v>0</v>
      </c>
      <c r="H24" s="289" t="str">
        <f>IF('KJM 6000 m'!O24=0,"",'KJM 6000 m'!O24)</f>
        <v/>
      </c>
      <c r="I24" s="154">
        <f>IF(ISERROR(VLOOKUP(H24,'Tab. pkt. KJ'!$C$4:$D$104,2)),0,VLOOKUP(H24,'Tab. pkt. KJ'!$C$4:$D$104,2))</f>
        <v>0</v>
      </c>
      <c r="J24" s="155" t="str">
        <f>IFERROR(('KJM 6000 m'!P24)/E24,"")</f>
        <v/>
      </c>
      <c r="K24" s="154">
        <f>IF(ISERROR(VLOOKUP(J24,'Tab. pkt. KJ'!$E$4:$F$54,2)),0,VLOOKUP(J24,'Tab. pkt. KJ'!$E$4:$F$54,2))</f>
        <v>0</v>
      </c>
      <c r="L24" s="290">
        <f>'KJ siła max'!C25</f>
        <v>0</v>
      </c>
      <c r="M24" s="291">
        <f>'KJ siła max'!D25</f>
        <v>0</v>
      </c>
      <c r="N24" s="154">
        <f t="shared" si="8"/>
        <v>0</v>
      </c>
      <c r="O24" s="154">
        <f>IF(ISERROR(VLOOKUP(N24,'Tab. pkt. KJ'!$G$4:$H$54,2)),0,0)</f>
        <v>0</v>
      </c>
      <c r="P24" s="292" t="str">
        <f>IF('KJM doc 7 min'!M24=0,"",'KJM doc 7 min'!M24)</f>
        <v/>
      </c>
      <c r="Q24" s="154">
        <f>IF(ISERROR(VLOOKUP(P24,'Tab. pkt. KJ'!$I$4:$J$54,2)),0,VLOOKUP(P24,'Tab. pkt. KJ'!$I$4:$J$54,2))</f>
        <v>0</v>
      </c>
      <c r="R24" s="293" t="str">
        <f>IF('KJM 500 m'!D24=0,"",'KJM 500 m'!D24)</f>
        <v/>
      </c>
      <c r="S24" s="154">
        <f>IF(ISERROR(VLOOKUP(R24,'Tab. pkt. KJ'!$K$4:$L$54,2)),0,VLOOKUP(R24,'Tab. pkt. KJ'!$K$4:$L$54,2))</f>
        <v>0</v>
      </c>
      <c r="T24" s="294" t="str">
        <f>IF('KJM 100 m'!D24=0,"",'KJM 100 m'!D24)</f>
        <v/>
      </c>
      <c r="U24" s="154">
        <f>IF(ISERROR(VLOOKUP(T24,'Tab. pkt. KJ'!$M$4:$N$54,2)),0,VLOOKUP(T24,'Tab. pkt. KJ'!$M$4:$N$54,2))</f>
        <v>0</v>
      </c>
      <c r="V24" s="295" t="str">
        <f>IF('KJM bieg 3000m'!C25=0,"",'KJM bieg 3000m'!C25)</f>
        <v/>
      </c>
      <c r="W24" s="154">
        <f>IF(ISERROR(VLOOKUP(V24,'Tab. pkt. KJ'!$O$4:$P$104,2)),0,VLOOKUP(V24,'Tab. pkt. KJ'!$O$4:$P$104,2))</f>
        <v>0</v>
      </c>
      <c r="X24" s="156"/>
      <c r="Y24" s="157"/>
      <c r="Z24" s="154">
        <v>0</v>
      </c>
      <c r="AA24" s="158"/>
      <c r="AB24" s="154">
        <v>0</v>
      </c>
      <c r="AC24" s="157"/>
      <c r="AD24" s="157"/>
      <c r="AE24" s="154">
        <v>0</v>
      </c>
      <c r="AF24" s="158"/>
      <c r="AG24" s="154">
        <v>0</v>
      </c>
      <c r="AH24" s="159" t="str">
        <f t="shared" si="1"/>
        <v/>
      </c>
      <c r="AI24" s="301"/>
      <c r="AJ24" s="301"/>
      <c r="AK24" s="297" t="e">
        <f t="shared" si="9"/>
        <v>#VALUE!</v>
      </c>
      <c r="AL24" s="298" t="e">
        <f t="shared" si="10"/>
        <v>#VALUE!</v>
      </c>
      <c r="AM24" s="298" t="e">
        <f t="shared" si="11"/>
        <v>#VALUE!</v>
      </c>
      <c r="AN24" s="299" t="e">
        <f t="shared" si="12"/>
        <v>#VALUE!</v>
      </c>
      <c r="AO24" s="300" t="e">
        <f t="shared" si="13"/>
        <v>#VALUE!</v>
      </c>
      <c r="AP24" s="301" t="e">
        <f t="shared" si="14"/>
        <v>#VALUE!</v>
      </c>
      <c r="AQ24" s="302" t="str">
        <f>IF(AH24="","",'Instrukcja obsługi'!$B$2)</f>
        <v/>
      </c>
    </row>
    <row r="25" spans="1:43" ht="15">
      <c r="A25" s="153" t="s">
        <v>24</v>
      </c>
      <c r="B25" s="285" t="str">
        <f>IF('LISTA KJM'!B23=0,"",'LISTA KJM'!B23)</f>
        <v/>
      </c>
      <c r="C25" s="285" t="str">
        <f>IF('LISTA KJM'!C23=0,"",'LISTA KJM'!C23)</f>
        <v/>
      </c>
      <c r="D25" s="286" t="str">
        <f>IF('LISTA KJM'!E23=0,"",'LISTA KJM'!E23)</f>
        <v/>
      </c>
      <c r="E25" s="287" t="str">
        <f>IF('LISTA KJM'!H23=0,"",'LISTA KJM'!H23)</f>
        <v/>
      </c>
      <c r="F25" s="288" t="str">
        <f>IF('LISTA KJM'!G23=0,"",'LISTA KJM'!G23)</f>
        <v/>
      </c>
      <c r="G25" s="154">
        <f>IF(ISERROR(VLOOKUP(F25,'Tab. pkt. KJ'!$A$4:$B$54,2)),0,VLOOKUP(F25,'Tab. pkt. KJ'!$A$4:$B$54,2))</f>
        <v>0</v>
      </c>
      <c r="H25" s="289" t="str">
        <f>IF('KJM 6000 m'!O25=0,"",'KJM 6000 m'!O25)</f>
        <v/>
      </c>
      <c r="I25" s="154">
        <f>IF(ISERROR(VLOOKUP(H25,'Tab. pkt. KJ'!$C$4:$D$104,2)),0,VLOOKUP(H25,'Tab. pkt. KJ'!$C$4:$D$104,2))</f>
        <v>0</v>
      </c>
      <c r="J25" s="155" t="str">
        <f>IFERROR(('KJM 6000 m'!P25)/E25,"")</f>
        <v/>
      </c>
      <c r="K25" s="154">
        <f>IF(ISERROR(VLOOKUP(J25,'Tab. pkt. KJ'!$E$4:$F$54,2)),0,VLOOKUP(J25,'Tab. pkt. KJ'!$E$4:$F$54,2))</f>
        <v>0</v>
      </c>
      <c r="L25" s="290">
        <f>'KJ siła max'!C26</f>
        <v>0</v>
      </c>
      <c r="M25" s="291">
        <f>'KJ siła max'!D26</f>
        <v>0</v>
      </c>
      <c r="N25" s="154">
        <f t="shared" si="8"/>
        <v>0</v>
      </c>
      <c r="O25" s="154">
        <f>IF(ISERROR(VLOOKUP(N25,'Tab. pkt. KJ'!$G$4:$H$54,2)),0,0)</f>
        <v>0</v>
      </c>
      <c r="P25" s="292" t="str">
        <f>IF('KJM doc 7 min'!M25=0,"",'KJM doc 7 min'!M25)</f>
        <v/>
      </c>
      <c r="Q25" s="154">
        <f>IF(ISERROR(VLOOKUP(P25,'Tab. pkt. KJ'!$I$4:$J$54,2)),0,VLOOKUP(P25,'Tab. pkt. KJ'!$I$4:$J$54,2))</f>
        <v>0</v>
      </c>
      <c r="R25" s="293" t="str">
        <f>IF('KJM 500 m'!D25=0,"",'KJM 500 m'!D25)</f>
        <v/>
      </c>
      <c r="S25" s="154">
        <f>IF(ISERROR(VLOOKUP(R25,'Tab. pkt. KJ'!$K$4:$L$54,2)),0,VLOOKUP(R25,'Tab. pkt. KJ'!$K$4:$L$54,2))</f>
        <v>0</v>
      </c>
      <c r="T25" s="294" t="str">
        <f>IF('KJM 100 m'!D25=0,"",'KJM 100 m'!D25)</f>
        <v/>
      </c>
      <c r="U25" s="154">
        <f>IF(ISERROR(VLOOKUP(T25,'Tab. pkt. KJ'!$M$4:$N$54,2)),0,VLOOKUP(T25,'Tab. pkt. KJ'!$M$4:$N$54,2))</f>
        <v>0</v>
      </c>
      <c r="V25" s="295" t="str">
        <f>IF('KJM bieg 3000m'!C26=0,"",'KJM bieg 3000m'!C26)</f>
        <v/>
      </c>
      <c r="W25" s="154">
        <f>IF(ISERROR(VLOOKUP(V25,'Tab. pkt. KJ'!$O$4:$P$104,2)),0,VLOOKUP(V25,'Tab. pkt. KJ'!$O$4:$P$104,2))</f>
        <v>0</v>
      </c>
      <c r="X25" s="156"/>
      <c r="Y25" s="157"/>
      <c r="Z25" s="154">
        <v>0</v>
      </c>
      <c r="AA25" s="158"/>
      <c r="AB25" s="154">
        <v>0</v>
      </c>
      <c r="AC25" s="157"/>
      <c r="AD25" s="157"/>
      <c r="AE25" s="154">
        <v>0</v>
      </c>
      <c r="AF25" s="158"/>
      <c r="AG25" s="154">
        <v>0</v>
      </c>
      <c r="AH25" s="159" t="str">
        <f t="shared" si="1"/>
        <v/>
      </c>
      <c r="AI25" s="301"/>
      <c r="AJ25" s="301"/>
      <c r="AK25" s="297" t="e">
        <f t="shared" si="9"/>
        <v>#VALUE!</v>
      </c>
      <c r="AL25" s="298" t="e">
        <f t="shared" si="10"/>
        <v>#VALUE!</v>
      </c>
      <c r="AM25" s="298" t="e">
        <f t="shared" si="11"/>
        <v>#VALUE!</v>
      </c>
      <c r="AN25" s="299" t="e">
        <f t="shared" si="12"/>
        <v>#VALUE!</v>
      </c>
      <c r="AO25" s="300" t="e">
        <f t="shared" si="13"/>
        <v>#VALUE!</v>
      </c>
      <c r="AP25" s="301" t="e">
        <f t="shared" si="14"/>
        <v>#VALUE!</v>
      </c>
      <c r="AQ25" s="302" t="str">
        <f>IF(AH25="","",'Instrukcja obsługi'!$B$2)</f>
        <v/>
      </c>
    </row>
    <row r="26" spans="1:43" ht="15">
      <c r="A26" s="153" t="s">
        <v>25</v>
      </c>
      <c r="B26" s="285" t="str">
        <f>IF('LISTA KJM'!B24=0,"",'LISTA KJM'!B24)</f>
        <v/>
      </c>
      <c r="C26" s="285" t="str">
        <f>IF('LISTA KJM'!C24=0,"",'LISTA KJM'!C24)</f>
        <v/>
      </c>
      <c r="D26" s="286" t="str">
        <f>IF('LISTA KJM'!E24=0,"",'LISTA KJM'!E24)</f>
        <v/>
      </c>
      <c r="E26" s="287" t="str">
        <f>IF('LISTA KJM'!H24=0,"",'LISTA KJM'!H24)</f>
        <v/>
      </c>
      <c r="F26" s="288" t="str">
        <f>IF('LISTA KJM'!G24=0,"",'LISTA KJM'!G24)</f>
        <v/>
      </c>
      <c r="G26" s="154">
        <f>IF(ISERROR(VLOOKUP(F26,'Tab. pkt. KJ'!$A$4:$B$54,2)),0,VLOOKUP(F26,'Tab. pkt. KJ'!$A$4:$B$54,2))</f>
        <v>0</v>
      </c>
      <c r="H26" s="289" t="str">
        <f>IF('KJM 6000 m'!O26=0,"",'KJM 6000 m'!O26)</f>
        <v/>
      </c>
      <c r="I26" s="154">
        <f>IF(ISERROR(VLOOKUP(H26,'Tab. pkt. KJ'!$C$4:$D$104,2)),0,VLOOKUP(H26,'Tab. pkt. KJ'!$C$4:$D$104,2))</f>
        <v>0</v>
      </c>
      <c r="J26" s="155" t="str">
        <f>IFERROR(('KJM 6000 m'!P26)/E26,"")</f>
        <v/>
      </c>
      <c r="K26" s="154">
        <f>IF(ISERROR(VLOOKUP(J26,'Tab. pkt. KJ'!$E$4:$F$54,2)),0,VLOOKUP(J26,'Tab. pkt. KJ'!$E$4:$F$54,2))</f>
        <v>0</v>
      </c>
      <c r="L26" s="290">
        <f>'KJ siła max'!C27</f>
        <v>0</v>
      </c>
      <c r="M26" s="291">
        <f>'KJ siła max'!D27</f>
        <v>0</v>
      </c>
      <c r="N26" s="154">
        <f t="shared" si="8"/>
        <v>0</v>
      </c>
      <c r="O26" s="154">
        <f>IF(ISERROR(VLOOKUP(N26,'Tab. pkt. KJ'!$G$4:$H$54,2)),0,0)</f>
        <v>0</v>
      </c>
      <c r="P26" s="292" t="str">
        <f>IF('KJM doc 7 min'!M26=0,"",'KJM doc 7 min'!M26)</f>
        <v/>
      </c>
      <c r="Q26" s="154">
        <f>IF(ISERROR(VLOOKUP(P26,'Tab. pkt. KJ'!$I$4:$J$54,2)),0,VLOOKUP(P26,'Tab. pkt. KJ'!$I$4:$J$54,2))</f>
        <v>0</v>
      </c>
      <c r="R26" s="293" t="str">
        <f>IF('KJM 500 m'!D26=0,"",'KJM 500 m'!D26)</f>
        <v/>
      </c>
      <c r="S26" s="154">
        <f>IF(ISERROR(VLOOKUP(R26,'Tab. pkt. KJ'!$K$4:$L$54,2)),0,VLOOKUP(R26,'Tab. pkt. KJ'!$K$4:$L$54,2))</f>
        <v>0</v>
      </c>
      <c r="T26" s="294" t="str">
        <f>IF('KJM 100 m'!D26=0,"",'KJM 100 m'!D26)</f>
        <v/>
      </c>
      <c r="U26" s="154">
        <f>IF(ISERROR(VLOOKUP(T26,'Tab. pkt. KJ'!$M$4:$N$54,2)),0,VLOOKUP(T26,'Tab. pkt. KJ'!$M$4:$N$54,2))</f>
        <v>0</v>
      </c>
      <c r="V26" s="295" t="str">
        <f>IF('KJM bieg 3000m'!C27=0,"",'KJM bieg 3000m'!C27)</f>
        <v/>
      </c>
      <c r="W26" s="154">
        <f>IF(ISERROR(VLOOKUP(V26,'Tab. pkt. KJ'!$O$4:$P$104,2)),0,VLOOKUP(V26,'Tab. pkt. KJ'!$O$4:$P$104,2))</f>
        <v>0</v>
      </c>
      <c r="X26" s="156"/>
      <c r="Y26" s="157"/>
      <c r="Z26" s="154">
        <v>0</v>
      </c>
      <c r="AA26" s="158"/>
      <c r="AB26" s="154">
        <v>0</v>
      </c>
      <c r="AC26" s="157"/>
      <c r="AD26" s="157"/>
      <c r="AE26" s="154">
        <v>0</v>
      </c>
      <c r="AF26" s="158"/>
      <c r="AG26" s="154">
        <v>0</v>
      </c>
      <c r="AH26" s="159" t="str">
        <f t="shared" si="1"/>
        <v/>
      </c>
      <c r="AI26" s="301"/>
      <c r="AJ26" s="301"/>
      <c r="AK26" s="297" t="e">
        <f t="shared" si="9"/>
        <v>#VALUE!</v>
      </c>
      <c r="AL26" s="298" t="e">
        <f t="shared" si="10"/>
        <v>#VALUE!</v>
      </c>
      <c r="AM26" s="298" t="e">
        <f t="shared" si="11"/>
        <v>#VALUE!</v>
      </c>
      <c r="AN26" s="299" t="e">
        <f t="shared" si="12"/>
        <v>#VALUE!</v>
      </c>
      <c r="AO26" s="300" t="e">
        <f t="shared" si="13"/>
        <v>#VALUE!</v>
      </c>
      <c r="AP26" s="301" t="e">
        <f t="shared" si="14"/>
        <v>#VALUE!</v>
      </c>
      <c r="AQ26" s="302" t="str">
        <f>IF(AH26="","",'Instrukcja obsługi'!$B$2)</f>
        <v/>
      </c>
    </row>
    <row r="27" spans="1:43" ht="15">
      <c r="A27" s="153" t="s">
        <v>26</v>
      </c>
      <c r="B27" s="285" t="str">
        <f>IF('LISTA KJM'!B25=0,"",'LISTA KJM'!B25)</f>
        <v/>
      </c>
      <c r="C27" s="285" t="str">
        <f>IF('LISTA KJM'!C25=0,"",'LISTA KJM'!C25)</f>
        <v/>
      </c>
      <c r="D27" s="286" t="str">
        <f>IF('LISTA KJM'!E25=0,"",'LISTA KJM'!E25)</f>
        <v/>
      </c>
      <c r="E27" s="287" t="str">
        <f>IF('LISTA KJM'!H25=0,"",'LISTA KJM'!H25)</f>
        <v/>
      </c>
      <c r="F27" s="288" t="str">
        <f>IF('LISTA KJM'!G25=0,"",'LISTA KJM'!G25)</f>
        <v/>
      </c>
      <c r="G27" s="154">
        <f>IF(ISERROR(VLOOKUP(F27,'Tab. pkt. KJ'!$A$4:$B$54,2)),0,VLOOKUP(F27,'Tab. pkt. KJ'!$A$4:$B$54,2))</f>
        <v>0</v>
      </c>
      <c r="H27" s="289" t="str">
        <f>IF('KJM 6000 m'!O27=0,"",'KJM 6000 m'!O27)</f>
        <v/>
      </c>
      <c r="I27" s="154">
        <f>IF(ISERROR(VLOOKUP(H27,'Tab. pkt. KJ'!$C$4:$D$104,2)),0,VLOOKUP(H27,'Tab. pkt. KJ'!$C$4:$D$104,2))</f>
        <v>0</v>
      </c>
      <c r="J27" s="155" t="str">
        <f>IFERROR(('KJM 6000 m'!P27)/E27,"")</f>
        <v/>
      </c>
      <c r="K27" s="154">
        <f>IF(ISERROR(VLOOKUP(J27,'Tab. pkt. KJ'!$E$4:$F$54,2)),0,VLOOKUP(J27,'Tab. pkt. KJ'!$E$4:$F$54,2))</f>
        <v>0</v>
      </c>
      <c r="L27" s="290">
        <f>'KJ siła max'!C28</f>
        <v>0</v>
      </c>
      <c r="M27" s="291">
        <f>'KJ siła max'!D28</f>
        <v>0</v>
      </c>
      <c r="N27" s="154">
        <f t="shared" si="8"/>
        <v>0</v>
      </c>
      <c r="O27" s="154">
        <f>IF(ISERROR(VLOOKUP(N27,'Tab. pkt. KJ'!$G$4:$H$54,2)),0,0)</f>
        <v>0</v>
      </c>
      <c r="P27" s="292" t="str">
        <f>IF('KJM doc 7 min'!M27=0,"",'KJM doc 7 min'!M27)</f>
        <v/>
      </c>
      <c r="Q27" s="154">
        <f>IF(ISERROR(VLOOKUP(P27,'Tab. pkt. KJ'!$I$4:$J$54,2)),0,VLOOKUP(P27,'Tab. pkt. KJ'!$I$4:$J$54,2))</f>
        <v>0</v>
      </c>
      <c r="R27" s="293" t="str">
        <f>IF('KJM 500 m'!D27=0,"",'KJM 500 m'!D27)</f>
        <v/>
      </c>
      <c r="S27" s="154">
        <f>IF(ISERROR(VLOOKUP(R27,'Tab. pkt. KJ'!$K$4:$L$54,2)),0,VLOOKUP(R27,'Tab. pkt. KJ'!$K$4:$L$54,2))</f>
        <v>0</v>
      </c>
      <c r="T27" s="294" t="str">
        <f>IF('KJM 100 m'!D27=0,"",'KJM 100 m'!D27)</f>
        <v/>
      </c>
      <c r="U27" s="154">
        <f>IF(ISERROR(VLOOKUP(T27,'Tab. pkt. KJ'!$M$4:$N$54,2)),0,VLOOKUP(T27,'Tab. pkt. KJ'!$M$4:$N$54,2))</f>
        <v>0</v>
      </c>
      <c r="V27" s="295" t="str">
        <f>IF('KJM bieg 3000m'!C28=0,"",'KJM bieg 3000m'!C28)</f>
        <v/>
      </c>
      <c r="W27" s="154">
        <f>IF(ISERROR(VLOOKUP(V27,'Tab. pkt. KJ'!$O$4:$P$104,2)),0,VLOOKUP(V27,'Tab. pkt. KJ'!$O$4:$P$104,2))</f>
        <v>0</v>
      </c>
      <c r="X27" s="156"/>
      <c r="Y27" s="157"/>
      <c r="Z27" s="154">
        <v>0</v>
      </c>
      <c r="AA27" s="158"/>
      <c r="AB27" s="154">
        <v>0</v>
      </c>
      <c r="AC27" s="157"/>
      <c r="AD27" s="157"/>
      <c r="AE27" s="154">
        <v>0</v>
      </c>
      <c r="AF27" s="158"/>
      <c r="AG27" s="154">
        <v>0</v>
      </c>
      <c r="AH27" s="159" t="str">
        <f t="shared" si="1"/>
        <v/>
      </c>
      <c r="AI27" s="301"/>
      <c r="AJ27" s="301"/>
      <c r="AK27" s="297" t="e">
        <f t="shared" si="9"/>
        <v>#VALUE!</v>
      </c>
      <c r="AL27" s="298" t="e">
        <f t="shared" si="10"/>
        <v>#VALUE!</v>
      </c>
      <c r="AM27" s="298" t="e">
        <f t="shared" si="11"/>
        <v>#VALUE!</v>
      </c>
      <c r="AN27" s="299" t="e">
        <f t="shared" si="12"/>
        <v>#VALUE!</v>
      </c>
      <c r="AO27" s="300" t="e">
        <f t="shared" si="13"/>
        <v>#VALUE!</v>
      </c>
      <c r="AP27" s="301" t="e">
        <f t="shared" si="14"/>
        <v>#VALUE!</v>
      </c>
      <c r="AQ27" s="302" t="str">
        <f>IF(AH27="","",'Instrukcja obsługi'!$B$2)</f>
        <v/>
      </c>
    </row>
    <row r="28" spans="1:43" ht="15">
      <c r="A28" s="153" t="s">
        <v>27</v>
      </c>
      <c r="B28" s="285" t="str">
        <f>IF('LISTA KJM'!B26=0,"",'LISTA KJM'!B26)</f>
        <v/>
      </c>
      <c r="C28" s="285" t="str">
        <f>IF('LISTA KJM'!C26=0,"",'LISTA KJM'!C26)</f>
        <v/>
      </c>
      <c r="D28" s="286" t="str">
        <f>IF('LISTA KJM'!E26=0,"",'LISTA KJM'!E26)</f>
        <v/>
      </c>
      <c r="E28" s="287" t="str">
        <f>IF('LISTA KJM'!H26=0,"",'LISTA KJM'!H26)</f>
        <v/>
      </c>
      <c r="F28" s="288" t="str">
        <f>IF('LISTA KJM'!G26=0,"",'LISTA KJM'!G26)</f>
        <v/>
      </c>
      <c r="G28" s="154">
        <f>IF(ISERROR(VLOOKUP(F28,'Tab. pkt. KJ'!$A$4:$B$54,2)),0,VLOOKUP(F28,'Tab. pkt. KJ'!$A$4:$B$54,2))</f>
        <v>0</v>
      </c>
      <c r="H28" s="289" t="str">
        <f>IF('KJM 6000 m'!O28=0,"",'KJM 6000 m'!O28)</f>
        <v/>
      </c>
      <c r="I28" s="154">
        <f>IF(ISERROR(VLOOKUP(H28,'Tab. pkt. KJ'!$C$4:$D$104,2)),0,VLOOKUP(H28,'Tab. pkt. KJ'!$C$4:$D$104,2))</f>
        <v>0</v>
      </c>
      <c r="J28" s="155" t="str">
        <f>IFERROR(('KJM 6000 m'!P28)/E28,"")</f>
        <v/>
      </c>
      <c r="K28" s="154">
        <f>IF(ISERROR(VLOOKUP(J28,'Tab. pkt. KJ'!$E$4:$F$54,2)),0,VLOOKUP(J28,'Tab. pkt. KJ'!$E$4:$F$54,2))</f>
        <v>0</v>
      </c>
      <c r="L28" s="290">
        <f>'KJ siła max'!C29</f>
        <v>0</v>
      </c>
      <c r="M28" s="291">
        <f>'KJ siła max'!D29</f>
        <v>0</v>
      </c>
      <c r="N28" s="154">
        <f t="shared" si="8"/>
        <v>0</v>
      </c>
      <c r="O28" s="154">
        <f>IF(ISERROR(VLOOKUP(N28,'Tab. pkt. KJ'!$G$4:$H$54,2)),0,0)</f>
        <v>0</v>
      </c>
      <c r="P28" s="292" t="str">
        <f>IF('KJM doc 7 min'!M28=0,"",'KJM doc 7 min'!M28)</f>
        <v/>
      </c>
      <c r="Q28" s="154">
        <f>IF(ISERROR(VLOOKUP(P28,'Tab. pkt. KJ'!$I$4:$J$54,2)),0,VLOOKUP(P28,'Tab. pkt. KJ'!$I$4:$J$54,2))</f>
        <v>0</v>
      </c>
      <c r="R28" s="293" t="str">
        <f>IF('KJM 500 m'!D28=0,"",'KJM 500 m'!D28)</f>
        <v/>
      </c>
      <c r="S28" s="154">
        <f>IF(ISERROR(VLOOKUP(R28,'Tab. pkt. KJ'!$K$4:$L$54,2)),0,VLOOKUP(R28,'Tab. pkt. KJ'!$K$4:$L$54,2))</f>
        <v>0</v>
      </c>
      <c r="T28" s="294" t="str">
        <f>IF('KJM 100 m'!D28=0,"",'KJM 100 m'!D28)</f>
        <v/>
      </c>
      <c r="U28" s="154">
        <f>IF(ISERROR(VLOOKUP(T28,'Tab. pkt. KJ'!$M$4:$N$54,2)),0,VLOOKUP(T28,'Tab. pkt. KJ'!$M$4:$N$54,2))</f>
        <v>0</v>
      </c>
      <c r="V28" s="295" t="str">
        <f>IF('KJM bieg 3000m'!C29=0,"",'KJM bieg 3000m'!C29)</f>
        <v/>
      </c>
      <c r="W28" s="154">
        <f>IF(ISERROR(VLOOKUP(V28,'Tab. pkt. KJ'!$O$4:$P$104,2)),0,VLOOKUP(V28,'Tab. pkt. KJ'!$O$4:$P$104,2))</f>
        <v>0</v>
      </c>
      <c r="X28" s="156"/>
      <c r="Y28" s="157"/>
      <c r="Z28" s="154">
        <v>0</v>
      </c>
      <c r="AA28" s="158"/>
      <c r="AB28" s="154">
        <v>0</v>
      </c>
      <c r="AC28" s="157"/>
      <c r="AD28" s="157"/>
      <c r="AE28" s="154">
        <v>0</v>
      </c>
      <c r="AF28" s="158"/>
      <c r="AG28" s="154">
        <v>0</v>
      </c>
      <c r="AH28" s="159" t="str">
        <f t="shared" si="1"/>
        <v/>
      </c>
      <c r="AI28" s="301"/>
      <c r="AJ28" s="301"/>
      <c r="AK28" s="297" t="e">
        <f t="shared" si="9"/>
        <v>#VALUE!</v>
      </c>
      <c r="AL28" s="298" t="e">
        <f t="shared" si="10"/>
        <v>#VALUE!</v>
      </c>
      <c r="AM28" s="298" t="e">
        <f t="shared" si="11"/>
        <v>#VALUE!</v>
      </c>
      <c r="AN28" s="299" t="e">
        <f t="shared" si="12"/>
        <v>#VALUE!</v>
      </c>
      <c r="AO28" s="300" t="e">
        <f t="shared" si="13"/>
        <v>#VALUE!</v>
      </c>
      <c r="AP28" s="301" t="e">
        <f t="shared" si="14"/>
        <v>#VALUE!</v>
      </c>
      <c r="AQ28" s="302" t="str">
        <f>IF(AH28="","",'Instrukcja obsługi'!$B$2)</f>
        <v/>
      </c>
    </row>
    <row r="29" spans="1:43" ht="15">
      <c r="A29" s="153" t="s">
        <v>28</v>
      </c>
      <c r="B29" s="285" t="str">
        <f>IF('LISTA KJM'!B27=0,"",'LISTA KJM'!B27)</f>
        <v/>
      </c>
      <c r="C29" s="285" t="str">
        <f>IF('LISTA KJM'!C27=0,"",'LISTA KJM'!C27)</f>
        <v/>
      </c>
      <c r="D29" s="286" t="str">
        <f>IF('LISTA KJM'!E27=0,"",'LISTA KJM'!E27)</f>
        <v/>
      </c>
      <c r="E29" s="287" t="str">
        <f>IF('LISTA KJM'!H27=0,"",'LISTA KJM'!H27)</f>
        <v/>
      </c>
      <c r="F29" s="288" t="str">
        <f>IF('LISTA KJM'!G27=0,"",'LISTA KJM'!G27)</f>
        <v/>
      </c>
      <c r="G29" s="154">
        <f>IF(ISERROR(VLOOKUP(F29,'Tab. pkt. KJ'!$A$4:$B$54,2)),0,VLOOKUP(F29,'Tab. pkt. KJ'!$A$4:$B$54,2))</f>
        <v>0</v>
      </c>
      <c r="H29" s="289" t="str">
        <f>IF('KJM 6000 m'!O29=0,"",'KJM 6000 m'!O29)</f>
        <v/>
      </c>
      <c r="I29" s="154">
        <f>IF(ISERROR(VLOOKUP(H29,'Tab. pkt. KJ'!$C$4:$D$104,2)),0,VLOOKUP(H29,'Tab. pkt. KJ'!$C$4:$D$104,2))</f>
        <v>0</v>
      </c>
      <c r="J29" s="155" t="str">
        <f>IFERROR(('KJM 6000 m'!P29)/E29,"")</f>
        <v/>
      </c>
      <c r="K29" s="154">
        <f>IF(ISERROR(VLOOKUP(J29,'Tab. pkt. KJ'!$E$4:$F$54,2)),0,VLOOKUP(J29,'Tab. pkt. KJ'!$E$4:$F$54,2))</f>
        <v>0</v>
      </c>
      <c r="L29" s="290">
        <f>'KJ siła max'!C30</f>
        <v>0</v>
      </c>
      <c r="M29" s="291">
        <f>'KJ siła max'!D30</f>
        <v>0</v>
      </c>
      <c r="N29" s="154">
        <f t="shared" si="8"/>
        <v>0</v>
      </c>
      <c r="O29" s="154">
        <f>IF(ISERROR(VLOOKUP(N29,'Tab. pkt. KJ'!$G$4:$H$54,2)),0,0)</f>
        <v>0</v>
      </c>
      <c r="P29" s="292" t="str">
        <f>IF('KJM doc 7 min'!M29=0,"",'KJM doc 7 min'!M29)</f>
        <v/>
      </c>
      <c r="Q29" s="154">
        <f>IF(ISERROR(VLOOKUP(P29,'Tab. pkt. KJ'!$I$4:$J$54,2)),0,VLOOKUP(P29,'Tab. pkt. KJ'!$I$4:$J$54,2))</f>
        <v>0</v>
      </c>
      <c r="R29" s="293" t="str">
        <f>IF('KJM 500 m'!D29=0,"",'KJM 500 m'!D29)</f>
        <v/>
      </c>
      <c r="S29" s="154">
        <f>IF(ISERROR(VLOOKUP(R29,'Tab. pkt. KJ'!$K$4:$L$54,2)),0,VLOOKUP(R29,'Tab. pkt. KJ'!$K$4:$L$54,2))</f>
        <v>0</v>
      </c>
      <c r="T29" s="294" t="str">
        <f>IF('KJM 100 m'!D29=0,"",'KJM 100 m'!D29)</f>
        <v/>
      </c>
      <c r="U29" s="154">
        <f>IF(ISERROR(VLOOKUP(T29,'Tab. pkt. KJ'!$M$4:$N$54,2)),0,VLOOKUP(T29,'Tab. pkt. KJ'!$M$4:$N$54,2))</f>
        <v>0</v>
      </c>
      <c r="V29" s="295" t="str">
        <f>IF('KJM bieg 3000m'!C30=0,"",'KJM bieg 3000m'!C30)</f>
        <v/>
      </c>
      <c r="W29" s="154">
        <f>IF(ISERROR(VLOOKUP(V29,'Tab. pkt. KJ'!$O$4:$P$104,2)),0,VLOOKUP(V29,'Tab. pkt. KJ'!$O$4:$P$104,2))</f>
        <v>0</v>
      </c>
      <c r="X29" s="156"/>
      <c r="Y29" s="157"/>
      <c r="Z29" s="154">
        <v>0</v>
      </c>
      <c r="AA29" s="158"/>
      <c r="AB29" s="154">
        <v>0</v>
      </c>
      <c r="AC29" s="157"/>
      <c r="AD29" s="157"/>
      <c r="AE29" s="154">
        <v>0</v>
      </c>
      <c r="AF29" s="158"/>
      <c r="AG29" s="154">
        <v>0</v>
      </c>
      <c r="AH29" s="159" t="str">
        <f t="shared" si="1"/>
        <v/>
      </c>
      <c r="AI29" s="301"/>
      <c r="AJ29" s="301"/>
      <c r="AK29" s="297" t="e">
        <f t="shared" si="9"/>
        <v>#VALUE!</v>
      </c>
      <c r="AL29" s="298" t="e">
        <f t="shared" si="10"/>
        <v>#VALUE!</v>
      </c>
      <c r="AM29" s="298" t="e">
        <f t="shared" si="11"/>
        <v>#VALUE!</v>
      </c>
      <c r="AN29" s="299" t="e">
        <f t="shared" si="12"/>
        <v>#VALUE!</v>
      </c>
      <c r="AO29" s="300" t="e">
        <f t="shared" si="13"/>
        <v>#VALUE!</v>
      </c>
      <c r="AP29" s="301" t="e">
        <f t="shared" si="14"/>
        <v>#VALUE!</v>
      </c>
      <c r="AQ29" s="302" t="str">
        <f>IF(AH29="","",'Instrukcja obsługi'!$B$2)</f>
        <v/>
      </c>
    </row>
    <row r="30" spans="1:43" ht="15">
      <c r="A30" s="153" t="s">
        <v>29</v>
      </c>
      <c r="B30" s="285" t="str">
        <f>IF('LISTA KJM'!B28=0,"",'LISTA KJM'!B28)</f>
        <v/>
      </c>
      <c r="C30" s="285" t="str">
        <f>IF('LISTA KJM'!C28=0,"",'LISTA KJM'!C28)</f>
        <v/>
      </c>
      <c r="D30" s="286" t="str">
        <f>IF('LISTA KJM'!E28=0,"",'LISTA KJM'!E28)</f>
        <v/>
      </c>
      <c r="E30" s="287" t="str">
        <f>IF('LISTA KJM'!H28=0,"",'LISTA KJM'!H28)</f>
        <v/>
      </c>
      <c r="F30" s="288" t="str">
        <f>IF('LISTA KJM'!G28=0,"",'LISTA KJM'!G28)</f>
        <v/>
      </c>
      <c r="G30" s="154">
        <f>IF(ISERROR(VLOOKUP(F30,'Tab. pkt. KJ'!$A$4:$B$54,2)),0,VLOOKUP(F30,'Tab. pkt. KJ'!$A$4:$B$54,2))</f>
        <v>0</v>
      </c>
      <c r="H30" s="289" t="str">
        <f>IF('KJM 6000 m'!O30=0,"",'KJM 6000 m'!O30)</f>
        <v/>
      </c>
      <c r="I30" s="154">
        <f>IF(ISERROR(VLOOKUP(H30,'Tab. pkt. KJ'!$C$4:$D$104,2)),0,VLOOKUP(H30,'Tab. pkt. KJ'!$C$4:$D$104,2))</f>
        <v>0</v>
      </c>
      <c r="J30" s="155" t="str">
        <f>IFERROR(('KJM 6000 m'!P30)/E30,"")</f>
        <v/>
      </c>
      <c r="K30" s="154">
        <f>IF(ISERROR(VLOOKUP(J30,'Tab. pkt. KJ'!$E$4:$F$54,2)),0,VLOOKUP(J30,'Tab. pkt. KJ'!$E$4:$F$54,2))</f>
        <v>0</v>
      </c>
      <c r="L30" s="290">
        <f>'KJ siła max'!C31</f>
        <v>0</v>
      </c>
      <c r="M30" s="291">
        <f>'KJ siła max'!D31</f>
        <v>0</v>
      </c>
      <c r="N30" s="154">
        <f t="shared" si="8"/>
        <v>0</v>
      </c>
      <c r="O30" s="154">
        <f>IF(ISERROR(VLOOKUP(N30,'Tab. pkt. KJ'!$G$4:$H$54,2)),0,0)</f>
        <v>0</v>
      </c>
      <c r="P30" s="292" t="str">
        <f>IF('KJM doc 7 min'!M30=0,"",'KJM doc 7 min'!M30)</f>
        <v/>
      </c>
      <c r="Q30" s="154">
        <f>IF(ISERROR(VLOOKUP(P30,'Tab. pkt. KJ'!$I$4:$J$54,2)),0,VLOOKUP(P30,'Tab. pkt. KJ'!$I$4:$J$54,2))</f>
        <v>0</v>
      </c>
      <c r="R30" s="293" t="str">
        <f>IF('KJM 500 m'!D30=0,"",'KJM 500 m'!D30)</f>
        <v/>
      </c>
      <c r="S30" s="154">
        <f>IF(ISERROR(VLOOKUP(R30,'Tab. pkt. KJ'!$K$4:$L$54,2)),0,VLOOKUP(R30,'Tab. pkt. KJ'!$K$4:$L$54,2))</f>
        <v>0</v>
      </c>
      <c r="T30" s="294" t="str">
        <f>IF('KJM 100 m'!D30=0,"",'KJM 100 m'!D30)</f>
        <v/>
      </c>
      <c r="U30" s="154">
        <f>IF(ISERROR(VLOOKUP(T30,'Tab. pkt. KJ'!$M$4:$N$54,2)),0,VLOOKUP(T30,'Tab. pkt. KJ'!$M$4:$N$54,2))</f>
        <v>0</v>
      </c>
      <c r="V30" s="295" t="str">
        <f>IF('KJM bieg 3000m'!C31=0,"",'KJM bieg 3000m'!C31)</f>
        <v/>
      </c>
      <c r="W30" s="154">
        <f>IF(ISERROR(VLOOKUP(V30,'Tab. pkt. KJ'!$O$4:$P$104,2)),0,VLOOKUP(V30,'Tab. pkt. KJ'!$O$4:$P$104,2))</f>
        <v>0</v>
      </c>
      <c r="X30" s="156"/>
      <c r="Y30" s="157"/>
      <c r="Z30" s="154">
        <v>0</v>
      </c>
      <c r="AA30" s="158"/>
      <c r="AB30" s="154">
        <v>0</v>
      </c>
      <c r="AC30" s="157"/>
      <c r="AD30" s="157"/>
      <c r="AE30" s="154">
        <v>0</v>
      </c>
      <c r="AF30" s="158"/>
      <c r="AG30" s="154">
        <v>0</v>
      </c>
      <c r="AH30" s="159" t="str">
        <f t="shared" si="1"/>
        <v/>
      </c>
      <c r="AI30" s="301"/>
      <c r="AJ30" s="301"/>
      <c r="AK30" s="297" t="e">
        <f t="shared" si="9"/>
        <v>#VALUE!</v>
      </c>
      <c r="AL30" s="298" t="e">
        <f t="shared" si="10"/>
        <v>#VALUE!</v>
      </c>
      <c r="AM30" s="298" t="e">
        <f t="shared" si="11"/>
        <v>#VALUE!</v>
      </c>
      <c r="AN30" s="299" t="e">
        <f t="shared" si="12"/>
        <v>#VALUE!</v>
      </c>
      <c r="AO30" s="300" t="e">
        <f t="shared" si="13"/>
        <v>#VALUE!</v>
      </c>
      <c r="AP30" s="301" t="e">
        <f t="shared" si="14"/>
        <v>#VALUE!</v>
      </c>
      <c r="AQ30" s="302" t="str">
        <f>IF(AH30="","",'Instrukcja obsługi'!$B$2)</f>
        <v/>
      </c>
    </row>
    <row r="31" spans="1:43" ht="15">
      <c r="A31" s="153" t="s">
        <v>30</v>
      </c>
      <c r="B31" s="285" t="str">
        <f>IF('LISTA KJM'!B29=0,"",'LISTA KJM'!B29)</f>
        <v/>
      </c>
      <c r="C31" s="285" t="str">
        <f>IF('LISTA KJM'!C29=0,"",'LISTA KJM'!C29)</f>
        <v/>
      </c>
      <c r="D31" s="286" t="str">
        <f>IF('LISTA KJM'!E29=0,"",'LISTA KJM'!E29)</f>
        <v/>
      </c>
      <c r="E31" s="287" t="str">
        <f>IF('LISTA KJM'!H29=0,"",'LISTA KJM'!H29)</f>
        <v/>
      </c>
      <c r="F31" s="288" t="str">
        <f>IF('LISTA KJM'!G29=0,"",'LISTA KJM'!G29)</f>
        <v/>
      </c>
      <c r="G31" s="154">
        <f>IF(ISERROR(VLOOKUP(F31,'Tab. pkt. KJ'!$A$4:$B$54,2)),0,VLOOKUP(F31,'Tab. pkt. KJ'!$A$4:$B$54,2))</f>
        <v>0</v>
      </c>
      <c r="H31" s="289" t="str">
        <f>IF('KJM 6000 m'!O31=0,"",'KJM 6000 m'!O31)</f>
        <v/>
      </c>
      <c r="I31" s="154">
        <f>IF(ISERROR(VLOOKUP(H31,'Tab. pkt. KJ'!$C$4:$D$104,2)),0,VLOOKUP(H31,'Tab. pkt. KJ'!$C$4:$D$104,2))</f>
        <v>0</v>
      </c>
      <c r="J31" s="155" t="str">
        <f>IFERROR(('KJM 6000 m'!P31)/E31,"")</f>
        <v/>
      </c>
      <c r="K31" s="154">
        <f>IF(ISERROR(VLOOKUP(J31,'Tab. pkt. KJ'!$E$4:$F$54,2)),0,VLOOKUP(J31,'Tab. pkt. KJ'!$E$4:$F$54,2))</f>
        <v>0</v>
      </c>
      <c r="L31" s="290">
        <f>'KJ siła max'!C32</f>
        <v>0</v>
      </c>
      <c r="M31" s="291">
        <f>'KJ siła max'!D32</f>
        <v>0</v>
      </c>
      <c r="N31" s="154">
        <f t="shared" si="8"/>
        <v>0</v>
      </c>
      <c r="O31" s="154">
        <f>IF(ISERROR(VLOOKUP(N31,'Tab. pkt. KJ'!$G$4:$H$54,2)),0,0)</f>
        <v>0</v>
      </c>
      <c r="P31" s="292" t="str">
        <f>IF('KJM doc 7 min'!M31=0,"",'KJM doc 7 min'!M31)</f>
        <v/>
      </c>
      <c r="Q31" s="154">
        <f>IF(ISERROR(VLOOKUP(P31,'Tab. pkt. KJ'!$I$4:$J$54,2)),0,VLOOKUP(P31,'Tab. pkt. KJ'!$I$4:$J$54,2))</f>
        <v>0</v>
      </c>
      <c r="R31" s="293" t="str">
        <f>IF('KJM 500 m'!D31=0,"",'KJM 500 m'!D31)</f>
        <v/>
      </c>
      <c r="S31" s="154">
        <f>IF(ISERROR(VLOOKUP(R31,'Tab. pkt. KJ'!$K$4:$L$54,2)),0,VLOOKUP(R31,'Tab. pkt. KJ'!$K$4:$L$54,2))</f>
        <v>0</v>
      </c>
      <c r="T31" s="294" t="str">
        <f>IF('KJM 100 m'!D31=0,"",'KJM 100 m'!D31)</f>
        <v/>
      </c>
      <c r="U31" s="154">
        <f>IF(ISERROR(VLOOKUP(T31,'Tab. pkt. KJ'!$M$4:$N$54,2)),0,VLOOKUP(T31,'Tab. pkt. KJ'!$M$4:$N$54,2))</f>
        <v>0</v>
      </c>
      <c r="V31" s="295" t="str">
        <f>IF('KJM bieg 3000m'!C32=0,"",'KJM bieg 3000m'!C32)</f>
        <v/>
      </c>
      <c r="W31" s="154">
        <f>IF(ISERROR(VLOOKUP(V31,'Tab. pkt. KJ'!$O$4:$P$104,2)),0,VLOOKUP(V31,'Tab. pkt. KJ'!$O$4:$P$104,2))</f>
        <v>0</v>
      </c>
      <c r="X31" s="156"/>
      <c r="Y31" s="157"/>
      <c r="Z31" s="154">
        <v>0</v>
      </c>
      <c r="AA31" s="158"/>
      <c r="AB31" s="154">
        <v>0</v>
      </c>
      <c r="AC31" s="157"/>
      <c r="AD31" s="157"/>
      <c r="AE31" s="154">
        <v>0</v>
      </c>
      <c r="AF31" s="158"/>
      <c r="AG31" s="154">
        <v>0</v>
      </c>
      <c r="AH31" s="159" t="str">
        <f t="shared" si="1"/>
        <v/>
      </c>
      <c r="AI31" s="301"/>
      <c r="AJ31" s="301"/>
      <c r="AK31" s="297" t="e">
        <f t="shared" si="9"/>
        <v>#VALUE!</v>
      </c>
      <c r="AL31" s="298" t="e">
        <f t="shared" si="10"/>
        <v>#VALUE!</v>
      </c>
      <c r="AM31" s="298" t="e">
        <f t="shared" si="11"/>
        <v>#VALUE!</v>
      </c>
      <c r="AN31" s="299" t="e">
        <f t="shared" si="12"/>
        <v>#VALUE!</v>
      </c>
      <c r="AO31" s="300" t="e">
        <f t="shared" si="13"/>
        <v>#VALUE!</v>
      </c>
      <c r="AP31" s="301" t="e">
        <f t="shared" si="14"/>
        <v>#VALUE!</v>
      </c>
      <c r="AQ31" s="302" t="str">
        <f>IF(AH31="","",'Instrukcja obsługi'!$B$2)</f>
        <v/>
      </c>
    </row>
    <row r="32" spans="1:43" ht="15">
      <c r="A32" s="153" t="s">
        <v>31</v>
      </c>
      <c r="B32" s="285" t="str">
        <f>IF('LISTA KJM'!B30=0,"",'LISTA KJM'!B30)</f>
        <v/>
      </c>
      <c r="C32" s="285" t="str">
        <f>IF('LISTA KJM'!C30=0,"",'LISTA KJM'!C30)</f>
        <v/>
      </c>
      <c r="D32" s="286" t="str">
        <f>IF('LISTA KJM'!E30=0,"",'LISTA KJM'!E30)</f>
        <v/>
      </c>
      <c r="E32" s="287" t="str">
        <f>IF('LISTA KJM'!H30=0,"",'LISTA KJM'!H30)</f>
        <v/>
      </c>
      <c r="F32" s="288" t="str">
        <f>IF('LISTA KJM'!G30=0,"",'LISTA KJM'!G30)</f>
        <v/>
      </c>
      <c r="G32" s="154">
        <f>IF(ISERROR(VLOOKUP(F32,'Tab. pkt. KJ'!$A$4:$B$54,2)),0,VLOOKUP(F32,'Tab. pkt. KJ'!$A$4:$B$54,2))</f>
        <v>0</v>
      </c>
      <c r="H32" s="289" t="str">
        <f>IF('KJM 6000 m'!O32=0,"",'KJM 6000 m'!O32)</f>
        <v/>
      </c>
      <c r="I32" s="154">
        <f>IF(ISERROR(VLOOKUP(H32,'Tab. pkt. KJ'!$C$4:$D$104,2)),0,VLOOKUP(H32,'Tab. pkt. KJ'!$C$4:$D$104,2))</f>
        <v>0</v>
      </c>
      <c r="J32" s="155" t="str">
        <f>IFERROR(('KJM 6000 m'!P32)/E32,"")</f>
        <v/>
      </c>
      <c r="K32" s="154">
        <f>IF(ISERROR(VLOOKUP(J32,'Tab. pkt. KJ'!$E$4:$F$54,2)),0,VLOOKUP(J32,'Tab. pkt. KJ'!$E$4:$F$54,2))</f>
        <v>0</v>
      </c>
      <c r="L32" s="290">
        <f>'KJ siła max'!C33</f>
        <v>0</v>
      </c>
      <c r="M32" s="291">
        <f>'KJ siła max'!D33</f>
        <v>0</v>
      </c>
      <c r="N32" s="154">
        <f t="shared" si="8"/>
        <v>0</v>
      </c>
      <c r="O32" s="154">
        <f>IF(ISERROR(VLOOKUP(N32,'Tab. pkt. KJ'!$G$4:$H$54,2)),0,0)</f>
        <v>0</v>
      </c>
      <c r="P32" s="292" t="str">
        <f>IF('KJM doc 7 min'!M32=0,"",'KJM doc 7 min'!M32)</f>
        <v/>
      </c>
      <c r="Q32" s="154">
        <f>IF(ISERROR(VLOOKUP(P32,'Tab. pkt. KJ'!$I$4:$J$54,2)),0,VLOOKUP(P32,'Tab. pkt. KJ'!$I$4:$J$54,2))</f>
        <v>0</v>
      </c>
      <c r="R32" s="293" t="str">
        <f>IF('KJM 500 m'!D32=0,"",'KJM 500 m'!D32)</f>
        <v/>
      </c>
      <c r="S32" s="154">
        <f>IF(ISERROR(VLOOKUP(R32,'Tab. pkt. KJ'!$K$4:$L$54,2)),0,VLOOKUP(R32,'Tab. pkt. KJ'!$K$4:$L$54,2))</f>
        <v>0</v>
      </c>
      <c r="T32" s="294" t="str">
        <f>IF('KJM 100 m'!D32=0,"",'KJM 100 m'!D32)</f>
        <v/>
      </c>
      <c r="U32" s="154">
        <f>IF(ISERROR(VLOOKUP(T32,'Tab. pkt. KJ'!$M$4:$N$54,2)),0,VLOOKUP(T32,'Tab. pkt. KJ'!$M$4:$N$54,2))</f>
        <v>0</v>
      </c>
      <c r="V32" s="295" t="str">
        <f>IF('KJM bieg 3000m'!C33=0,"",'KJM bieg 3000m'!C33)</f>
        <v/>
      </c>
      <c r="W32" s="154">
        <f>IF(ISERROR(VLOOKUP(V32,'Tab. pkt. KJ'!$O$4:$P$104,2)),0,VLOOKUP(V32,'Tab. pkt. KJ'!$O$4:$P$104,2))</f>
        <v>0</v>
      </c>
      <c r="X32" s="156"/>
      <c r="Y32" s="157"/>
      <c r="Z32" s="154">
        <v>0</v>
      </c>
      <c r="AA32" s="158"/>
      <c r="AB32" s="154">
        <v>0</v>
      </c>
      <c r="AC32" s="157"/>
      <c r="AD32" s="157"/>
      <c r="AE32" s="154">
        <v>0</v>
      </c>
      <c r="AF32" s="158"/>
      <c r="AG32" s="154">
        <v>0</v>
      </c>
      <c r="AH32" s="159" t="str">
        <f t="shared" si="1"/>
        <v/>
      </c>
      <c r="AI32" s="301"/>
      <c r="AJ32" s="301"/>
      <c r="AK32" s="297" t="e">
        <f t="shared" si="9"/>
        <v>#VALUE!</v>
      </c>
      <c r="AL32" s="298" t="e">
        <f t="shared" si="10"/>
        <v>#VALUE!</v>
      </c>
      <c r="AM32" s="298" t="e">
        <f t="shared" si="11"/>
        <v>#VALUE!</v>
      </c>
      <c r="AN32" s="299" t="e">
        <f t="shared" si="12"/>
        <v>#VALUE!</v>
      </c>
      <c r="AO32" s="300" t="e">
        <f t="shared" si="13"/>
        <v>#VALUE!</v>
      </c>
      <c r="AP32" s="301" t="e">
        <f t="shared" si="14"/>
        <v>#VALUE!</v>
      </c>
      <c r="AQ32" s="302" t="str">
        <f>IF(AH32="","",'Instrukcja obsługi'!$B$2)</f>
        <v/>
      </c>
    </row>
    <row r="33" spans="1:43" ht="15">
      <c r="A33" s="153" t="s">
        <v>32</v>
      </c>
      <c r="B33" s="285" t="str">
        <f>IF('LISTA KJM'!B31=0,"",'LISTA KJM'!B31)</f>
        <v/>
      </c>
      <c r="C33" s="285" t="str">
        <f>IF('LISTA KJM'!C31=0,"",'LISTA KJM'!C31)</f>
        <v/>
      </c>
      <c r="D33" s="286" t="str">
        <f>IF('LISTA KJM'!E31=0,"",'LISTA KJM'!E31)</f>
        <v/>
      </c>
      <c r="E33" s="287" t="str">
        <f>IF('LISTA KJM'!H31=0,"",'LISTA KJM'!H31)</f>
        <v/>
      </c>
      <c r="F33" s="288" t="str">
        <f>IF('LISTA KJM'!G31=0,"",'LISTA KJM'!G31)</f>
        <v/>
      </c>
      <c r="G33" s="154">
        <f>IF(ISERROR(VLOOKUP(F33,'Tab. pkt. KJ'!$A$4:$B$54,2)),0,VLOOKUP(F33,'Tab. pkt. KJ'!$A$4:$B$54,2))</f>
        <v>0</v>
      </c>
      <c r="H33" s="289" t="str">
        <f>IF('KJM 6000 m'!O33=0,"",'KJM 6000 m'!O33)</f>
        <v/>
      </c>
      <c r="I33" s="154">
        <f>IF(ISERROR(VLOOKUP(H33,'Tab. pkt. KJ'!$C$4:$D$104,2)),0,VLOOKUP(H33,'Tab. pkt. KJ'!$C$4:$D$104,2))</f>
        <v>0</v>
      </c>
      <c r="J33" s="155" t="str">
        <f>IFERROR(('KJM 6000 m'!P33)/E33,"")</f>
        <v/>
      </c>
      <c r="K33" s="154">
        <f>IF(ISERROR(VLOOKUP(J33,'Tab. pkt. KJ'!$E$4:$F$54,2)),0,VLOOKUP(J33,'Tab. pkt. KJ'!$E$4:$F$54,2))</f>
        <v>0</v>
      </c>
      <c r="L33" s="290">
        <f>'KJ siła max'!C34</f>
        <v>0</v>
      </c>
      <c r="M33" s="291">
        <f>'KJ siła max'!D34</f>
        <v>0</v>
      </c>
      <c r="N33" s="154">
        <f t="shared" si="8"/>
        <v>0</v>
      </c>
      <c r="O33" s="154">
        <f>IF(ISERROR(VLOOKUP(N33,'Tab. pkt. KJ'!$G$4:$H$54,2)),0,0)</f>
        <v>0</v>
      </c>
      <c r="P33" s="292" t="str">
        <f>IF('KJM doc 7 min'!M33=0,"",'KJM doc 7 min'!M33)</f>
        <v/>
      </c>
      <c r="Q33" s="154">
        <f>IF(ISERROR(VLOOKUP(P33,'Tab. pkt. KJ'!$I$4:$J$54,2)),0,VLOOKUP(P33,'Tab. pkt. KJ'!$I$4:$J$54,2))</f>
        <v>0</v>
      </c>
      <c r="R33" s="293" t="str">
        <f>IF('KJM 500 m'!D33=0,"",'KJM 500 m'!D33)</f>
        <v/>
      </c>
      <c r="S33" s="154">
        <f>IF(ISERROR(VLOOKUP(R33,'Tab. pkt. KJ'!$K$4:$L$54,2)),0,VLOOKUP(R33,'Tab. pkt. KJ'!$K$4:$L$54,2))</f>
        <v>0</v>
      </c>
      <c r="T33" s="294" t="str">
        <f>IF('KJM 100 m'!D33=0,"",'KJM 100 m'!D33)</f>
        <v/>
      </c>
      <c r="U33" s="154">
        <f>IF(ISERROR(VLOOKUP(T33,'Tab. pkt. KJ'!$M$4:$N$54,2)),0,VLOOKUP(T33,'Tab. pkt. KJ'!$M$4:$N$54,2))</f>
        <v>0</v>
      </c>
      <c r="V33" s="295" t="str">
        <f>IF('KJM bieg 3000m'!C34=0,"",'KJM bieg 3000m'!C34)</f>
        <v/>
      </c>
      <c r="W33" s="154">
        <f>IF(ISERROR(VLOOKUP(V33,'Tab. pkt. KJ'!$O$4:$P$104,2)),0,VLOOKUP(V33,'Tab. pkt. KJ'!$O$4:$P$104,2))</f>
        <v>0</v>
      </c>
      <c r="X33" s="156"/>
      <c r="Y33" s="157"/>
      <c r="Z33" s="154">
        <v>0</v>
      </c>
      <c r="AA33" s="158"/>
      <c r="AB33" s="154">
        <v>0</v>
      </c>
      <c r="AC33" s="157"/>
      <c r="AD33" s="157"/>
      <c r="AE33" s="154">
        <v>0</v>
      </c>
      <c r="AF33" s="158"/>
      <c r="AG33" s="154">
        <v>0</v>
      </c>
      <c r="AH33" s="159" t="str">
        <f t="shared" si="1"/>
        <v/>
      </c>
      <c r="AI33" s="301"/>
      <c r="AJ33" s="301"/>
      <c r="AK33" s="297" t="e">
        <f t="shared" si="9"/>
        <v>#VALUE!</v>
      </c>
      <c r="AL33" s="298" t="e">
        <f t="shared" si="10"/>
        <v>#VALUE!</v>
      </c>
      <c r="AM33" s="298" t="e">
        <f t="shared" si="11"/>
        <v>#VALUE!</v>
      </c>
      <c r="AN33" s="299" t="e">
        <f t="shared" si="12"/>
        <v>#VALUE!</v>
      </c>
      <c r="AO33" s="300" t="e">
        <f t="shared" si="13"/>
        <v>#VALUE!</v>
      </c>
      <c r="AP33" s="301" t="e">
        <f t="shared" si="14"/>
        <v>#VALUE!</v>
      </c>
      <c r="AQ33" s="302" t="str">
        <f>IF(AH33="","",'Instrukcja obsługi'!$B$2)</f>
        <v/>
      </c>
    </row>
    <row r="34" spans="1:43" ht="15">
      <c r="A34" s="153" t="s">
        <v>33</v>
      </c>
      <c r="B34" s="285" t="str">
        <f>IF('LISTA KJM'!B32=0,"",'LISTA KJM'!B32)</f>
        <v/>
      </c>
      <c r="C34" s="285" t="str">
        <f>IF('LISTA KJM'!C32=0,"",'LISTA KJM'!C32)</f>
        <v/>
      </c>
      <c r="D34" s="286" t="str">
        <f>IF('LISTA KJM'!E32=0,"",'LISTA KJM'!E32)</f>
        <v/>
      </c>
      <c r="E34" s="287" t="str">
        <f>IF('LISTA KJM'!H32=0,"",'LISTA KJM'!H32)</f>
        <v/>
      </c>
      <c r="F34" s="288" t="str">
        <f>IF('LISTA KJM'!G32=0,"",'LISTA KJM'!G32)</f>
        <v/>
      </c>
      <c r="G34" s="154">
        <f>IF(ISERROR(VLOOKUP(F34,'Tab. pkt. KJ'!$A$4:$B$54,2)),0,VLOOKUP(F34,'Tab. pkt. KJ'!$A$4:$B$54,2))</f>
        <v>0</v>
      </c>
      <c r="H34" s="289" t="str">
        <f>IF('KJM 6000 m'!O34=0,"",'KJM 6000 m'!O34)</f>
        <v/>
      </c>
      <c r="I34" s="154">
        <f>IF(ISERROR(VLOOKUP(H34,'Tab. pkt. KJ'!$C$4:$D$104,2)),0,VLOOKUP(H34,'Tab. pkt. KJ'!$C$4:$D$104,2))</f>
        <v>0</v>
      </c>
      <c r="J34" s="155" t="str">
        <f>IFERROR(('KJM 6000 m'!P34)/E34,"")</f>
        <v/>
      </c>
      <c r="K34" s="154">
        <f>IF(ISERROR(VLOOKUP(J34,'Tab. pkt. KJ'!$E$4:$F$54,2)),0,VLOOKUP(J34,'Tab. pkt. KJ'!$E$4:$F$54,2))</f>
        <v>0</v>
      </c>
      <c r="L34" s="290">
        <f>'KJ siła max'!C35</f>
        <v>0</v>
      </c>
      <c r="M34" s="291">
        <f>'KJ siła max'!D35</f>
        <v>0</v>
      </c>
      <c r="N34" s="154">
        <f t="shared" si="8"/>
        <v>0</v>
      </c>
      <c r="O34" s="154">
        <f>IF(ISERROR(VLOOKUP(N34,'Tab. pkt. KJ'!$G$4:$H$54,2)),0,0)</f>
        <v>0</v>
      </c>
      <c r="P34" s="292" t="str">
        <f>IF('KJM doc 7 min'!M34=0,"",'KJM doc 7 min'!M34)</f>
        <v/>
      </c>
      <c r="Q34" s="154">
        <f>IF(ISERROR(VLOOKUP(P34,'Tab. pkt. KJ'!$I$4:$J$54,2)),0,VLOOKUP(P34,'Tab. pkt. KJ'!$I$4:$J$54,2))</f>
        <v>0</v>
      </c>
      <c r="R34" s="293" t="str">
        <f>IF('KJM 500 m'!D34=0,"",'KJM 500 m'!D34)</f>
        <v/>
      </c>
      <c r="S34" s="154">
        <f>IF(ISERROR(VLOOKUP(R34,'Tab. pkt. KJ'!$K$4:$L$54,2)),0,VLOOKUP(R34,'Tab. pkt. KJ'!$K$4:$L$54,2))</f>
        <v>0</v>
      </c>
      <c r="T34" s="294" t="str">
        <f>IF('KJM 100 m'!D34=0,"",'KJM 100 m'!D34)</f>
        <v/>
      </c>
      <c r="U34" s="154">
        <f>IF(ISERROR(VLOOKUP(T34,'Tab. pkt. KJ'!$M$4:$N$54,2)),0,VLOOKUP(T34,'Tab. pkt. KJ'!$M$4:$N$54,2))</f>
        <v>0</v>
      </c>
      <c r="V34" s="295" t="str">
        <f>IF('KJM bieg 3000m'!C35=0,"",'KJM bieg 3000m'!C35)</f>
        <v/>
      </c>
      <c r="W34" s="154">
        <f>IF(ISERROR(VLOOKUP(V34,'Tab. pkt. KJ'!$O$4:$P$104,2)),0,VLOOKUP(V34,'Tab. pkt. KJ'!$O$4:$P$104,2))</f>
        <v>0</v>
      </c>
      <c r="X34" s="156"/>
      <c r="Y34" s="157"/>
      <c r="Z34" s="154">
        <v>0</v>
      </c>
      <c r="AA34" s="158"/>
      <c r="AB34" s="154">
        <v>0</v>
      </c>
      <c r="AC34" s="157"/>
      <c r="AD34" s="157"/>
      <c r="AE34" s="154">
        <v>0</v>
      </c>
      <c r="AF34" s="158"/>
      <c r="AG34" s="154">
        <v>0</v>
      </c>
      <c r="AH34" s="159" t="str">
        <f t="shared" si="1"/>
        <v/>
      </c>
      <c r="AI34" s="301"/>
      <c r="AJ34" s="301"/>
      <c r="AK34" s="297" t="e">
        <f t="shared" si="9"/>
        <v>#VALUE!</v>
      </c>
      <c r="AL34" s="298" t="e">
        <f t="shared" si="10"/>
        <v>#VALUE!</v>
      </c>
      <c r="AM34" s="298" t="e">
        <f t="shared" si="11"/>
        <v>#VALUE!</v>
      </c>
      <c r="AN34" s="299" t="e">
        <f t="shared" si="12"/>
        <v>#VALUE!</v>
      </c>
      <c r="AO34" s="300" t="e">
        <f t="shared" si="13"/>
        <v>#VALUE!</v>
      </c>
      <c r="AP34" s="301" t="e">
        <f t="shared" si="14"/>
        <v>#VALUE!</v>
      </c>
      <c r="AQ34" s="302" t="str">
        <f>IF(AH34="","",'Instrukcja obsługi'!$B$2)</f>
        <v/>
      </c>
    </row>
    <row r="35" spans="1:43" ht="15">
      <c r="A35" s="153" t="s">
        <v>34</v>
      </c>
      <c r="B35" s="285" t="str">
        <f>IF('LISTA KJM'!B33=0,"",'LISTA KJM'!B33)</f>
        <v/>
      </c>
      <c r="C35" s="285" t="str">
        <f>IF('LISTA KJM'!C33=0,"",'LISTA KJM'!C33)</f>
        <v/>
      </c>
      <c r="D35" s="286" t="str">
        <f>IF('LISTA KJM'!E33=0,"",'LISTA KJM'!E33)</f>
        <v/>
      </c>
      <c r="E35" s="287" t="str">
        <f>IF('LISTA KJM'!H33=0,"",'LISTA KJM'!H33)</f>
        <v/>
      </c>
      <c r="F35" s="288" t="str">
        <f>IF('LISTA KJM'!G33=0,"",'LISTA KJM'!G33)</f>
        <v/>
      </c>
      <c r="G35" s="154">
        <f>IF(ISERROR(VLOOKUP(F35,'Tab. pkt. KJ'!$A$4:$B$54,2)),0,VLOOKUP(F35,'Tab. pkt. KJ'!$A$4:$B$54,2))</f>
        <v>0</v>
      </c>
      <c r="H35" s="289" t="str">
        <f>IF('KJM 6000 m'!O35=0,"",'KJM 6000 m'!O35)</f>
        <v/>
      </c>
      <c r="I35" s="154">
        <f>IF(ISERROR(VLOOKUP(H35,'Tab. pkt. KJ'!$C$4:$D$104,2)),0,VLOOKUP(H35,'Tab. pkt. KJ'!$C$4:$D$104,2))</f>
        <v>0</v>
      </c>
      <c r="J35" s="155" t="str">
        <f>IFERROR(('KJM 6000 m'!P35)/E35,"")</f>
        <v/>
      </c>
      <c r="K35" s="154">
        <f>IF(ISERROR(VLOOKUP(J35,'Tab. pkt. KJ'!$E$4:$F$54,2)),0,VLOOKUP(J35,'Tab. pkt. KJ'!$E$4:$F$54,2))</f>
        <v>0</v>
      </c>
      <c r="L35" s="290">
        <f>'KJ siła max'!C36</f>
        <v>0</v>
      </c>
      <c r="M35" s="291">
        <f>'KJ siła max'!D36</f>
        <v>0</v>
      </c>
      <c r="N35" s="154">
        <f t="shared" si="8"/>
        <v>0</v>
      </c>
      <c r="O35" s="154">
        <f>IF(ISERROR(VLOOKUP(N35,'Tab. pkt. KJ'!$G$4:$H$54,2)),0,0)</f>
        <v>0</v>
      </c>
      <c r="P35" s="292" t="str">
        <f>IF('KJM doc 7 min'!M35=0,"",'KJM doc 7 min'!M35)</f>
        <v/>
      </c>
      <c r="Q35" s="154">
        <f>IF(ISERROR(VLOOKUP(P35,'Tab. pkt. KJ'!$I$4:$J$54,2)),0,VLOOKUP(P35,'Tab. pkt. KJ'!$I$4:$J$54,2))</f>
        <v>0</v>
      </c>
      <c r="R35" s="293" t="str">
        <f>IF('KJM 500 m'!D35=0,"",'KJM 500 m'!D35)</f>
        <v/>
      </c>
      <c r="S35" s="154">
        <f>IF(ISERROR(VLOOKUP(R35,'Tab. pkt. KJ'!$K$4:$L$54,2)),0,VLOOKUP(R35,'Tab. pkt. KJ'!$K$4:$L$54,2))</f>
        <v>0</v>
      </c>
      <c r="T35" s="294" t="str">
        <f>IF('KJM 100 m'!D35=0,"",'KJM 100 m'!D35)</f>
        <v/>
      </c>
      <c r="U35" s="154">
        <f>IF(ISERROR(VLOOKUP(T35,'Tab. pkt. KJ'!$M$4:$N$54,2)),0,VLOOKUP(T35,'Tab. pkt. KJ'!$M$4:$N$54,2))</f>
        <v>0</v>
      </c>
      <c r="V35" s="295" t="str">
        <f>IF('KJM bieg 3000m'!C36=0,"",'KJM bieg 3000m'!C36)</f>
        <v/>
      </c>
      <c r="W35" s="154">
        <f>IF(ISERROR(VLOOKUP(V35,'Tab. pkt. KJ'!$O$4:$P$104,2)),0,VLOOKUP(V35,'Tab. pkt. KJ'!$O$4:$P$104,2))</f>
        <v>0</v>
      </c>
      <c r="X35" s="156"/>
      <c r="Y35" s="157"/>
      <c r="Z35" s="154">
        <v>0</v>
      </c>
      <c r="AA35" s="158"/>
      <c r="AB35" s="154">
        <v>0</v>
      </c>
      <c r="AC35" s="157"/>
      <c r="AD35" s="157"/>
      <c r="AE35" s="154">
        <v>0</v>
      </c>
      <c r="AF35" s="158"/>
      <c r="AG35" s="154">
        <v>0</v>
      </c>
      <c r="AH35" s="159" t="str">
        <f t="shared" si="1"/>
        <v/>
      </c>
      <c r="AI35" s="301"/>
      <c r="AJ35" s="301"/>
      <c r="AK35" s="297" t="e">
        <f t="shared" si="9"/>
        <v>#VALUE!</v>
      </c>
      <c r="AL35" s="298" t="e">
        <f t="shared" si="10"/>
        <v>#VALUE!</v>
      </c>
      <c r="AM35" s="298" t="e">
        <f t="shared" si="11"/>
        <v>#VALUE!</v>
      </c>
      <c r="AN35" s="299" t="e">
        <f t="shared" si="12"/>
        <v>#VALUE!</v>
      </c>
      <c r="AO35" s="300" t="e">
        <f t="shared" si="13"/>
        <v>#VALUE!</v>
      </c>
      <c r="AP35" s="301" t="e">
        <f t="shared" si="14"/>
        <v>#VALUE!</v>
      </c>
      <c r="AQ35" s="302" t="str">
        <f>IF(AH35="","",'Instrukcja obsługi'!$B$2)</f>
        <v/>
      </c>
    </row>
    <row r="36" spans="1:43" ht="15">
      <c r="A36" s="153" t="s">
        <v>35</v>
      </c>
      <c r="B36" s="285" t="str">
        <f>IF('LISTA KJM'!B34=0,"",'LISTA KJM'!B34)</f>
        <v/>
      </c>
      <c r="C36" s="285" t="str">
        <f>IF('LISTA KJM'!C34=0,"",'LISTA KJM'!C34)</f>
        <v/>
      </c>
      <c r="D36" s="286" t="str">
        <f>IF('LISTA KJM'!E34=0,"",'LISTA KJM'!E34)</f>
        <v/>
      </c>
      <c r="E36" s="287" t="str">
        <f>IF('LISTA KJM'!H34=0,"",'LISTA KJM'!H34)</f>
        <v/>
      </c>
      <c r="F36" s="288" t="str">
        <f>IF('LISTA KJM'!G34=0,"",'LISTA KJM'!G34)</f>
        <v/>
      </c>
      <c r="G36" s="154">
        <f>IF(ISERROR(VLOOKUP(F36,'Tab. pkt. KJ'!$A$4:$B$54,2)),0,VLOOKUP(F36,'Tab. pkt. KJ'!$A$4:$B$54,2))</f>
        <v>0</v>
      </c>
      <c r="H36" s="289" t="str">
        <f>IF('KJM 6000 m'!O36=0,"",'KJM 6000 m'!O36)</f>
        <v/>
      </c>
      <c r="I36" s="154">
        <f>IF(ISERROR(VLOOKUP(H36,'Tab. pkt. KJ'!$C$4:$D$104,2)),0,VLOOKUP(H36,'Tab. pkt. KJ'!$C$4:$D$104,2))</f>
        <v>0</v>
      </c>
      <c r="J36" s="155" t="str">
        <f>IFERROR(('KJM 6000 m'!P36)/E36,"")</f>
        <v/>
      </c>
      <c r="K36" s="154">
        <f>IF(ISERROR(VLOOKUP(J36,'Tab. pkt. KJ'!$E$4:$F$54,2)),0,VLOOKUP(J36,'Tab. pkt. KJ'!$E$4:$F$54,2))</f>
        <v>0</v>
      </c>
      <c r="L36" s="290">
        <f>'KJ siła max'!C37</f>
        <v>0</v>
      </c>
      <c r="M36" s="291">
        <f>'KJ siła max'!D37</f>
        <v>0</v>
      </c>
      <c r="N36" s="154">
        <f t="shared" si="8"/>
        <v>0</v>
      </c>
      <c r="O36" s="154">
        <f>IF(ISERROR(VLOOKUP(N36,'Tab. pkt. KJ'!$G$4:$H$54,2)),0,0)</f>
        <v>0</v>
      </c>
      <c r="P36" s="292" t="str">
        <f>IF('KJM doc 7 min'!M36=0,"",'KJM doc 7 min'!M36)</f>
        <v/>
      </c>
      <c r="Q36" s="154">
        <f>IF(ISERROR(VLOOKUP(P36,'Tab. pkt. KJ'!$I$4:$J$54,2)),0,VLOOKUP(P36,'Tab. pkt. KJ'!$I$4:$J$54,2))</f>
        <v>0</v>
      </c>
      <c r="R36" s="293" t="str">
        <f>IF('KJM 500 m'!D36=0,"",'KJM 500 m'!D36)</f>
        <v/>
      </c>
      <c r="S36" s="154">
        <f>IF(ISERROR(VLOOKUP(R36,'Tab. pkt. KJ'!$K$4:$L$54,2)),0,VLOOKUP(R36,'Tab. pkt. KJ'!$K$4:$L$54,2))</f>
        <v>0</v>
      </c>
      <c r="T36" s="294" t="str">
        <f>IF('KJM 100 m'!D36=0,"",'KJM 100 m'!D36)</f>
        <v/>
      </c>
      <c r="U36" s="154">
        <f>IF(ISERROR(VLOOKUP(T36,'Tab. pkt. KJ'!$M$4:$N$54,2)),0,VLOOKUP(T36,'Tab. pkt. KJ'!$M$4:$N$54,2))</f>
        <v>0</v>
      </c>
      <c r="V36" s="295" t="str">
        <f>IF('KJM bieg 3000m'!C37=0,"",'KJM bieg 3000m'!C37)</f>
        <v/>
      </c>
      <c r="W36" s="154">
        <f>IF(ISERROR(VLOOKUP(V36,'Tab. pkt. KJ'!$O$4:$P$104,2)),0,VLOOKUP(V36,'Tab. pkt. KJ'!$O$4:$P$104,2))</f>
        <v>0</v>
      </c>
      <c r="X36" s="156"/>
      <c r="Y36" s="157"/>
      <c r="Z36" s="154">
        <v>0</v>
      </c>
      <c r="AA36" s="158"/>
      <c r="AB36" s="154">
        <v>0</v>
      </c>
      <c r="AC36" s="157"/>
      <c r="AD36" s="157"/>
      <c r="AE36" s="154">
        <v>0</v>
      </c>
      <c r="AF36" s="158"/>
      <c r="AG36" s="154">
        <v>0</v>
      </c>
      <c r="AH36" s="159" t="str">
        <f t="shared" si="1"/>
        <v/>
      </c>
      <c r="AI36" s="301"/>
      <c r="AJ36" s="301"/>
      <c r="AK36" s="297" t="e">
        <f t="shared" si="9"/>
        <v>#VALUE!</v>
      </c>
      <c r="AL36" s="298" t="e">
        <f t="shared" si="10"/>
        <v>#VALUE!</v>
      </c>
      <c r="AM36" s="298" t="e">
        <f t="shared" si="11"/>
        <v>#VALUE!</v>
      </c>
      <c r="AN36" s="299" t="e">
        <f t="shared" si="12"/>
        <v>#VALUE!</v>
      </c>
      <c r="AO36" s="300" t="e">
        <f t="shared" si="13"/>
        <v>#VALUE!</v>
      </c>
      <c r="AP36" s="301" t="e">
        <f t="shared" si="14"/>
        <v>#VALUE!</v>
      </c>
      <c r="AQ36" s="302" t="str">
        <f>IF(AH36="","",'Instrukcja obsługi'!$B$2)</f>
        <v/>
      </c>
    </row>
    <row r="37" spans="1:43" ht="15">
      <c r="A37" s="153" t="s">
        <v>36</v>
      </c>
      <c r="B37" s="285" t="str">
        <f>IF('LISTA KJM'!B35=0,"",'LISTA KJM'!B35)</f>
        <v/>
      </c>
      <c r="C37" s="285" t="str">
        <f>IF('LISTA KJM'!C35=0,"",'LISTA KJM'!C35)</f>
        <v/>
      </c>
      <c r="D37" s="286" t="str">
        <f>IF('LISTA KJM'!E35=0,"",'LISTA KJM'!E35)</f>
        <v/>
      </c>
      <c r="E37" s="287" t="str">
        <f>IF('LISTA KJM'!H35=0,"",'LISTA KJM'!H35)</f>
        <v/>
      </c>
      <c r="F37" s="288" t="str">
        <f>IF('LISTA KJM'!G35=0,"",'LISTA KJM'!G35)</f>
        <v/>
      </c>
      <c r="G37" s="154">
        <f>IF(ISERROR(VLOOKUP(F37,'Tab. pkt. KJ'!$A$4:$B$54,2)),0,VLOOKUP(F37,'Tab. pkt. KJ'!$A$4:$B$54,2))</f>
        <v>0</v>
      </c>
      <c r="H37" s="289" t="str">
        <f>IF('KJM 6000 m'!O37=0,"",'KJM 6000 m'!O37)</f>
        <v/>
      </c>
      <c r="I37" s="154">
        <f>IF(ISERROR(VLOOKUP(H37,'Tab. pkt. KJ'!$C$4:$D$104,2)),0,VLOOKUP(H37,'Tab. pkt. KJ'!$C$4:$D$104,2))</f>
        <v>0</v>
      </c>
      <c r="J37" s="155" t="str">
        <f>IFERROR(('KJM 6000 m'!P37)/E37,"")</f>
        <v/>
      </c>
      <c r="K37" s="154">
        <f>IF(ISERROR(VLOOKUP(J37,'Tab. pkt. KJ'!$E$4:$F$54,2)),0,VLOOKUP(J37,'Tab. pkt. KJ'!$E$4:$F$54,2))</f>
        <v>0</v>
      </c>
      <c r="L37" s="290">
        <f>'KJ siła max'!C38</f>
        <v>0</v>
      </c>
      <c r="M37" s="291">
        <f>'KJ siła max'!D38</f>
        <v>0</v>
      </c>
      <c r="N37" s="154">
        <f t="shared" si="8"/>
        <v>0</v>
      </c>
      <c r="O37" s="154">
        <f>IF(ISERROR(VLOOKUP(N37,'Tab. pkt. KJ'!$G$4:$H$54,2)),0,0)</f>
        <v>0</v>
      </c>
      <c r="P37" s="292" t="str">
        <f>IF('KJM doc 7 min'!M37=0,"",'KJM doc 7 min'!M37)</f>
        <v/>
      </c>
      <c r="Q37" s="154">
        <f>IF(ISERROR(VLOOKUP(P37,'Tab. pkt. KJ'!$I$4:$J$54,2)),0,VLOOKUP(P37,'Tab. pkt. KJ'!$I$4:$J$54,2))</f>
        <v>0</v>
      </c>
      <c r="R37" s="293" t="str">
        <f>IF('KJM 500 m'!D37=0,"",'KJM 500 m'!D37)</f>
        <v/>
      </c>
      <c r="S37" s="154">
        <f>IF(ISERROR(VLOOKUP(R37,'Tab. pkt. KJ'!$K$4:$L$54,2)),0,VLOOKUP(R37,'Tab. pkt. KJ'!$K$4:$L$54,2))</f>
        <v>0</v>
      </c>
      <c r="T37" s="294" t="str">
        <f>IF('KJM 100 m'!D37=0,"",'KJM 100 m'!D37)</f>
        <v/>
      </c>
      <c r="U37" s="154">
        <f>IF(ISERROR(VLOOKUP(T37,'Tab. pkt. KJ'!$M$4:$N$54,2)),0,VLOOKUP(T37,'Tab. pkt. KJ'!$M$4:$N$54,2))</f>
        <v>0</v>
      </c>
      <c r="V37" s="295" t="str">
        <f>IF('KJM bieg 3000m'!C38=0,"",'KJM bieg 3000m'!C38)</f>
        <v/>
      </c>
      <c r="W37" s="154">
        <f>IF(ISERROR(VLOOKUP(V37,'Tab. pkt. KJ'!$O$4:$P$104,2)),0,VLOOKUP(V37,'Tab. pkt. KJ'!$O$4:$P$104,2))</f>
        <v>0</v>
      </c>
      <c r="X37" s="156"/>
      <c r="Y37" s="157"/>
      <c r="Z37" s="154">
        <v>0</v>
      </c>
      <c r="AA37" s="158"/>
      <c r="AB37" s="154">
        <v>0</v>
      </c>
      <c r="AC37" s="157"/>
      <c r="AD37" s="157"/>
      <c r="AE37" s="154">
        <v>0</v>
      </c>
      <c r="AF37" s="158"/>
      <c r="AG37" s="154">
        <v>0</v>
      </c>
      <c r="AH37" s="159" t="str">
        <f t="shared" si="1"/>
        <v/>
      </c>
      <c r="AI37" s="301"/>
      <c r="AJ37" s="301"/>
      <c r="AK37" s="297" t="e">
        <f t="shared" si="9"/>
        <v>#VALUE!</v>
      </c>
      <c r="AL37" s="298" t="e">
        <f t="shared" si="10"/>
        <v>#VALUE!</v>
      </c>
      <c r="AM37" s="298" t="e">
        <f t="shared" si="11"/>
        <v>#VALUE!</v>
      </c>
      <c r="AN37" s="299" t="e">
        <f t="shared" si="12"/>
        <v>#VALUE!</v>
      </c>
      <c r="AO37" s="300" t="e">
        <f t="shared" si="13"/>
        <v>#VALUE!</v>
      </c>
      <c r="AP37" s="301" t="e">
        <f t="shared" si="14"/>
        <v>#VALUE!</v>
      </c>
      <c r="AQ37" s="302" t="str">
        <f>IF(AH37="","",'Instrukcja obsługi'!$B$2)</f>
        <v/>
      </c>
    </row>
    <row r="38" spans="1:43" ht="15">
      <c r="A38" s="153" t="s">
        <v>37</v>
      </c>
      <c r="B38" s="285" t="str">
        <f>IF('LISTA KJM'!B36=0,"",'LISTA KJM'!B36)</f>
        <v/>
      </c>
      <c r="C38" s="285" t="str">
        <f>IF('LISTA KJM'!C36=0,"",'LISTA KJM'!C36)</f>
        <v/>
      </c>
      <c r="D38" s="286" t="str">
        <f>IF('LISTA KJM'!E36=0,"",'LISTA KJM'!E36)</f>
        <v/>
      </c>
      <c r="E38" s="287" t="str">
        <f>IF('LISTA KJM'!H36=0,"",'LISTA KJM'!H36)</f>
        <v/>
      </c>
      <c r="F38" s="288" t="str">
        <f>IF('LISTA KJM'!G36=0,"",'LISTA KJM'!G36)</f>
        <v/>
      </c>
      <c r="G38" s="154">
        <f>IF(ISERROR(VLOOKUP(F38,'Tab. pkt. KJ'!$A$4:$B$54,2)),0,VLOOKUP(F38,'Tab. pkt. KJ'!$A$4:$B$54,2))</f>
        <v>0</v>
      </c>
      <c r="H38" s="289" t="str">
        <f>IF('KJM 6000 m'!O38=0,"",'KJM 6000 m'!O38)</f>
        <v/>
      </c>
      <c r="I38" s="154">
        <f>IF(ISERROR(VLOOKUP(H38,'Tab. pkt. KJ'!$C$4:$D$104,2)),0,VLOOKUP(H38,'Tab. pkt. KJ'!$C$4:$D$104,2))</f>
        <v>0</v>
      </c>
      <c r="J38" s="155" t="str">
        <f>IFERROR(('KJM 6000 m'!P38)/E38,"")</f>
        <v/>
      </c>
      <c r="K38" s="154">
        <f>IF(ISERROR(VLOOKUP(J38,'Tab. pkt. KJ'!$E$4:$F$54,2)),0,VLOOKUP(J38,'Tab. pkt. KJ'!$E$4:$F$54,2))</f>
        <v>0</v>
      </c>
      <c r="L38" s="290">
        <f>'KJ siła max'!C39</f>
        <v>0</v>
      </c>
      <c r="M38" s="291">
        <f>'KJ siła max'!D39</f>
        <v>0</v>
      </c>
      <c r="N38" s="154">
        <f t="shared" ref="N38:N42" si="15">L38+M38</f>
        <v>0</v>
      </c>
      <c r="O38" s="154">
        <f>IF(ISERROR(VLOOKUP(N38,'Tab. pkt. KJ'!$G$4:$H$54,2)),0,0)</f>
        <v>0</v>
      </c>
      <c r="P38" s="292" t="str">
        <f>IF('KJM doc 7 min'!M38=0,"",'KJM doc 7 min'!M38)</f>
        <v/>
      </c>
      <c r="Q38" s="154">
        <f>IF(ISERROR(VLOOKUP(P38,'Tab. pkt. KJ'!$I$4:$J$54,2)),0,VLOOKUP(P38,'Tab. pkt. KJ'!$I$4:$J$54,2))</f>
        <v>0</v>
      </c>
      <c r="R38" s="293" t="str">
        <f>IF('KJM 500 m'!D38=0,"",'KJM 500 m'!D38)</f>
        <v/>
      </c>
      <c r="S38" s="154">
        <f>IF(ISERROR(VLOOKUP(R38,'Tab. pkt. KJ'!$K$4:$L$54,2)),0,VLOOKUP(R38,'Tab. pkt. KJ'!$K$4:$L$54,2))</f>
        <v>0</v>
      </c>
      <c r="T38" s="294" t="str">
        <f>IF('KJM 100 m'!D38=0,"",'KJM 100 m'!D38)</f>
        <v/>
      </c>
      <c r="U38" s="154">
        <f>IF(ISERROR(VLOOKUP(T38,'Tab. pkt. KJ'!$M$4:$N$54,2)),0,VLOOKUP(T38,'Tab. pkt. KJ'!$M$4:$N$54,2))</f>
        <v>0</v>
      </c>
      <c r="V38" s="295" t="str">
        <f>IF('KJM bieg 3000m'!C39=0,"",'KJM bieg 3000m'!C39)</f>
        <v/>
      </c>
      <c r="W38" s="154">
        <f>IF(ISERROR(VLOOKUP(V38,'Tab. pkt. KJ'!$O$4:$P$104,2)),0,VLOOKUP(V38,'Tab. pkt. KJ'!$O$4:$P$104,2))</f>
        <v>0</v>
      </c>
      <c r="X38" s="156"/>
      <c r="Y38" s="157"/>
      <c r="Z38" s="154">
        <v>0</v>
      </c>
      <c r="AA38" s="158"/>
      <c r="AB38" s="154">
        <v>0</v>
      </c>
      <c r="AC38" s="157"/>
      <c r="AD38" s="157"/>
      <c r="AE38" s="154">
        <v>0</v>
      </c>
      <c r="AF38" s="158"/>
      <c r="AG38" s="154">
        <v>0</v>
      </c>
      <c r="AH38" s="159" t="str">
        <f t="shared" si="1"/>
        <v/>
      </c>
      <c r="AI38" s="301"/>
      <c r="AJ38" s="301"/>
      <c r="AK38" s="297" t="e">
        <f t="shared" ref="AK38:AK42" si="16">H38/12</f>
        <v>#VALUE!</v>
      </c>
      <c r="AL38" s="298" t="e">
        <f t="shared" ref="AL38:AL42" si="17">(MINUTE(AK38)*60+SECOND(AK38))</f>
        <v>#VALUE!</v>
      </c>
      <c r="AM38" s="298" t="e">
        <f t="shared" ref="AM38:AM42" si="18">AL38/500</f>
        <v>#VALUE!</v>
      </c>
      <c r="AN38" s="299" t="e">
        <f t="shared" ref="AN38:AN42" si="19">POWER(AM38,3)</f>
        <v>#VALUE!</v>
      </c>
      <c r="AO38" s="300" t="e">
        <f t="shared" ref="AO38:AO42" si="20">2.8/AN38</f>
        <v>#VALUE!</v>
      </c>
      <c r="AP38" s="301" t="e">
        <f t="shared" ref="AP38:AP42" si="21">AO38/E38</f>
        <v>#VALUE!</v>
      </c>
      <c r="AQ38" s="302" t="str">
        <f>IF(AH38="","",'Instrukcja obsługi'!$B$2)</f>
        <v/>
      </c>
    </row>
    <row r="39" spans="1:43" ht="15">
      <c r="A39" s="153" t="s">
        <v>38</v>
      </c>
      <c r="B39" s="285" t="str">
        <f>IF('LISTA KJM'!B37=0,"",'LISTA KJM'!B37)</f>
        <v/>
      </c>
      <c r="C39" s="285" t="str">
        <f>IF('LISTA KJM'!C37=0,"",'LISTA KJM'!C37)</f>
        <v/>
      </c>
      <c r="D39" s="286" t="str">
        <f>IF('LISTA KJM'!E37=0,"",'LISTA KJM'!E37)</f>
        <v/>
      </c>
      <c r="E39" s="287" t="str">
        <f>IF('LISTA KJM'!H37=0,"",'LISTA KJM'!H37)</f>
        <v/>
      </c>
      <c r="F39" s="288" t="str">
        <f>IF('LISTA KJM'!G37=0,"",'LISTA KJM'!G37)</f>
        <v/>
      </c>
      <c r="G39" s="154">
        <f>IF(ISERROR(VLOOKUP(F39,'Tab. pkt. KJ'!$A$4:$B$54,2)),0,VLOOKUP(F39,'Tab. pkt. KJ'!$A$4:$B$54,2))</f>
        <v>0</v>
      </c>
      <c r="H39" s="289" t="str">
        <f>IF('KJM 6000 m'!O39=0,"",'KJM 6000 m'!O39)</f>
        <v/>
      </c>
      <c r="I39" s="154">
        <f>IF(ISERROR(VLOOKUP(H39,'Tab. pkt. KJ'!$C$4:$D$104,2)),0,VLOOKUP(H39,'Tab. pkt. KJ'!$C$4:$D$104,2))</f>
        <v>0</v>
      </c>
      <c r="J39" s="155" t="str">
        <f>IFERROR(('KJM 6000 m'!P39)/E39,"")</f>
        <v/>
      </c>
      <c r="K39" s="154">
        <f>IF(ISERROR(VLOOKUP(J39,'Tab. pkt. KJ'!$E$4:$F$54,2)),0,VLOOKUP(J39,'Tab. pkt. KJ'!$E$4:$F$54,2))</f>
        <v>0</v>
      </c>
      <c r="L39" s="290">
        <f>'KJ siła max'!C40</f>
        <v>0</v>
      </c>
      <c r="M39" s="291">
        <f>'KJ siła max'!D40</f>
        <v>0</v>
      </c>
      <c r="N39" s="154">
        <f t="shared" si="15"/>
        <v>0</v>
      </c>
      <c r="O39" s="154">
        <f>IF(ISERROR(VLOOKUP(N39,'Tab. pkt. KJ'!$G$4:$H$54,2)),0,0)</f>
        <v>0</v>
      </c>
      <c r="P39" s="292" t="str">
        <f>IF('KJM doc 7 min'!M39=0,"",'KJM doc 7 min'!M39)</f>
        <v/>
      </c>
      <c r="Q39" s="154">
        <f>IF(ISERROR(VLOOKUP(P39,'Tab. pkt. KJ'!$I$4:$J$54,2)),0,VLOOKUP(P39,'Tab. pkt. KJ'!$I$4:$J$54,2))</f>
        <v>0</v>
      </c>
      <c r="R39" s="293" t="str">
        <f>IF('KJM 500 m'!D39=0,"",'KJM 500 m'!D39)</f>
        <v/>
      </c>
      <c r="S39" s="154">
        <f>IF(ISERROR(VLOOKUP(R39,'Tab. pkt. KJ'!$K$4:$L$54,2)),0,VLOOKUP(R39,'Tab. pkt. KJ'!$K$4:$L$54,2))</f>
        <v>0</v>
      </c>
      <c r="T39" s="294" t="str">
        <f>IF('KJM 100 m'!D39=0,"",'KJM 100 m'!D39)</f>
        <v/>
      </c>
      <c r="U39" s="154">
        <f>IF(ISERROR(VLOOKUP(T39,'Tab. pkt. KJ'!$M$4:$N$54,2)),0,VLOOKUP(T39,'Tab. pkt. KJ'!$M$4:$N$54,2))</f>
        <v>0</v>
      </c>
      <c r="V39" s="295" t="str">
        <f>IF('KJM bieg 3000m'!C40=0,"",'KJM bieg 3000m'!C40)</f>
        <v/>
      </c>
      <c r="W39" s="154">
        <f>IF(ISERROR(VLOOKUP(V39,'Tab. pkt. KJ'!$O$4:$P$104,2)),0,VLOOKUP(V39,'Tab. pkt. KJ'!$O$4:$P$104,2))</f>
        <v>0</v>
      </c>
      <c r="X39" s="156"/>
      <c r="Y39" s="157"/>
      <c r="Z39" s="154">
        <v>0</v>
      </c>
      <c r="AA39" s="158"/>
      <c r="AB39" s="154">
        <v>0</v>
      </c>
      <c r="AC39" s="157"/>
      <c r="AD39" s="157"/>
      <c r="AE39" s="154">
        <v>0</v>
      </c>
      <c r="AF39" s="158"/>
      <c r="AG39" s="154">
        <v>0</v>
      </c>
      <c r="AH39" s="159" t="str">
        <f t="shared" si="1"/>
        <v/>
      </c>
      <c r="AI39" s="301"/>
      <c r="AJ39" s="301"/>
      <c r="AK39" s="297" t="e">
        <f t="shared" si="16"/>
        <v>#VALUE!</v>
      </c>
      <c r="AL39" s="298" t="e">
        <f t="shared" si="17"/>
        <v>#VALUE!</v>
      </c>
      <c r="AM39" s="298" t="e">
        <f t="shared" si="18"/>
        <v>#VALUE!</v>
      </c>
      <c r="AN39" s="299" t="e">
        <f t="shared" si="19"/>
        <v>#VALUE!</v>
      </c>
      <c r="AO39" s="300" t="e">
        <f t="shared" si="20"/>
        <v>#VALUE!</v>
      </c>
      <c r="AP39" s="301" t="e">
        <f t="shared" si="21"/>
        <v>#VALUE!</v>
      </c>
      <c r="AQ39" s="302" t="str">
        <f>IF(AH39="","",'Instrukcja obsługi'!$B$2)</f>
        <v/>
      </c>
    </row>
    <row r="40" spans="1:43" ht="15">
      <c r="A40" s="153" t="s">
        <v>39</v>
      </c>
      <c r="B40" s="285" t="str">
        <f>IF('LISTA KJM'!B38=0,"",'LISTA KJM'!B38)</f>
        <v/>
      </c>
      <c r="C40" s="285" t="str">
        <f>IF('LISTA KJM'!C38=0,"",'LISTA KJM'!C38)</f>
        <v/>
      </c>
      <c r="D40" s="286" t="str">
        <f>IF('LISTA KJM'!E38=0,"",'LISTA KJM'!E38)</f>
        <v/>
      </c>
      <c r="E40" s="287" t="str">
        <f>IF('LISTA KJM'!H38=0,"",'LISTA KJM'!H38)</f>
        <v/>
      </c>
      <c r="F40" s="288" t="str">
        <f>IF('LISTA KJM'!G38=0,"",'LISTA KJM'!G38)</f>
        <v/>
      </c>
      <c r="G40" s="154">
        <f>IF(ISERROR(VLOOKUP(F40,'Tab. pkt. KJ'!$A$4:$B$54,2)),0,VLOOKUP(F40,'Tab. pkt. KJ'!$A$4:$B$54,2))</f>
        <v>0</v>
      </c>
      <c r="H40" s="289" t="str">
        <f>IF('KJM 6000 m'!O40=0,"",'KJM 6000 m'!O40)</f>
        <v/>
      </c>
      <c r="I40" s="154">
        <f>IF(ISERROR(VLOOKUP(H40,'Tab. pkt. KJ'!$C$4:$D$104,2)),0,VLOOKUP(H40,'Tab. pkt. KJ'!$C$4:$D$104,2))</f>
        <v>0</v>
      </c>
      <c r="J40" s="155" t="str">
        <f>IFERROR(('KJM 6000 m'!P40)/E40,"")</f>
        <v/>
      </c>
      <c r="K40" s="154">
        <f>IF(ISERROR(VLOOKUP(J40,'Tab. pkt. KJ'!$E$4:$F$54,2)),0,VLOOKUP(J40,'Tab. pkt. KJ'!$E$4:$F$54,2))</f>
        <v>0</v>
      </c>
      <c r="L40" s="290">
        <f>'KJ siła max'!C41</f>
        <v>0</v>
      </c>
      <c r="M40" s="291">
        <f>'KJ siła max'!D41</f>
        <v>0</v>
      </c>
      <c r="N40" s="154">
        <f t="shared" si="15"/>
        <v>0</v>
      </c>
      <c r="O40" s="154">
        <f>IF(ISERROR(VLOOKUP(N40,'Tab. pkt. KJ'!$G$4:$H$54,2)),0,0)</f>
        <v>0</v>
      </c>
      <c r="P40" s="292" t="str">
        <f>IF('KJM doc 7 min'!M40=0,"",'KJM doc 7 min'!M40)</f>
        <v/>
      </c>
      <c r="Q40" s="154">
        <f>IF(ISERROR(VLOOKUP(P40,'Tab. pkt. KJ'!$I$4:$J$54,2)),0,VLOOKUP(P40,'Tab. pkt. KJ'!$I$4:$J$54,2))</f>
        <v>0</v>
      </c>
      <c r="R40" s="293" t="str">
        <f>IF('KJM 500 m'!D40=0,"",'KJM 500 m'!D40)</f>
        <v/>
      </c>
      <c r="S40" s="154">
        <f>IF(ISERROR(VLOOKUP(R40,'Tab. pkt. KJ'!$K$4:$L$54,2)),0,VLOOKUP(R40,'Tab. pkt. KJ'!$K$4:$L$54,2))</f>
        <v>0</v>
      </c>
      <c r="T40" s="294" t="str">
        <f>IF('KJM 100 m'!D40=0,"",'KJM 100 m'!D40)</f>
        <v/>
      </c>
      <c r="U40" s="154">
        <f>IF(ISERROR(VLOOKUP(T40,'Tab. pkt. KJ'!$M$4:$N$54,2)),0,VLOOKUP(T40,'Tab. pkt. KJ'!$M$4:$N$54,2))</f>
        <v>0</v>
      </c>
      <c r="V40" s="295" t="str">
        <f>IF('KJM bieg 3000m'!C41=0,"",'KJM bieg 3000m'!C41)</f>
        <v/>
      </c>
      <c r="W40" s="154">
        <f>IF(ISERROR(VLOOKUP(V40,'Tab. pkt. KJ'!$O$4:$P$104,2)),0,VLOOKUP(V40,'Tab. pkt. KJ'!$O$4:$P$104,2))</f>
        <v>0</v>
      </c>
      <c r="X40" s="156"/>
      <c r="Y40" s="157"/>
      <c r="Z40" s="154">
        <v>0</v>
      </c>
      <c r="AA40" s="158"/>
      <c r="AB40" s="154">
        <v>0</v>
      </c>
      <c r="AC40" s="157"/>
      <c r="AD40" s="157"/>
      <c r="AE40" s="154">
        <v>0</v>
      </c>
      <c r="AF40" s="158"/>
      <c r="AG40" s="154">
        <v>0</v>
      </c>
      <c r="AH40" s="159" t="str">
        <f t="shared" si="1"/>
        <v/>
      </c>
      <c r="AI40" s="301"/>
      <c r="AJ40" s="301"/>
      <c r="AK40" s="297" t="e">
        <f t="shared" si="16"/>
        <v>#VALUE!</v>
      </c>
      <c r="AL40" s="298" t="e">
        <f t="shared" si="17"/>
        <v>#VALUE!</v>
      </c>
      <c r="AM40" s="298" t="e">
        <f t="shared" si="18"/>
        <v>#VALUE!</v>
      </c>
      <c r="AN40" s="299" t="e">
        <f t="shared" si="19"/>
        <v>#VALUE!</v>
      </c>
      <c r="AO40" s="300" t="e">
        <f t="shared" si="20"/>
        <v>#VALUE!</v>
      </c>
      <c r="AP40" s="301" t="e">
        <f t="shared" si="21"/>
        <v>#VALUE!</v>
      </c>
      <c r="AQ40" s="302" t="str">
        <f>IF(AH40="","",'Instrukcja obsługi'!$B$2)</f>
        <v/>
      </c>
    </row>
    <row r="41" spans="1:43" ht="15">
      <c r="A41" s="153" t="s">
        <v>40</v>
      </c>
      <c r="B41" s="285" t="str">
        <f>IF('LISTA KJM'!B39=0,"",'LISTA KJM'!B39)</f>
        <v/>
      </c>
      <c r="C41" s="285" t="str">
        <f>IF('LISTA KJM'!C39=0,"",'LISTA KJM'!C39)</f>
        <v/>
      </c>
      <c r="D41" s="286" t="str">
        <f>IF('LISTA KJM'!E39=0,"",'LISTA KJM'!E39)</f>
        <v/>
      </c>
      <c r="E41" s="287" t="str">
        <f>IF('LISTA KJM'!H39=0,"",'LISTA KJM'!H39)</f>
        <v/>
      </c>
      <c r="F41" s="288" t="str">
        <f>IF('LISTA KJM'!G39=0,"",'LISTA KJM'!G39)</f>
        <v/>
      </c>
      <c r="G41" s="154">
        <f>IF(ISERROR(VLOOKUP(F41,'Tab. pkt. KJ'!$A$4:$B$54,2)),0,VLOOKUP(F41,'Tab. pkt. KJ'!$A$4:$B$54,2))</f>
        <v>0</v>
      </c>
      <c r="H41" s="289" t="str">
        <f>IF('KJM 6000 m'!O41=0,"",'KJM 6000 m'!O41)</f>
        <v/>
      </c>
      <c r="I41" s="154">
        <f>IF(ISERROR(VLOOKUP(H41,'Tab. pkt. KJ'!$C$4:$D$104,2)),0,VLOOKUP(H41,'Tab. pkt. KJ'!$C$4:$D$104,2))</f>
        <v>0</v>
      </c>
      <c r="J41" s="155" t="str">
        <f>IFERROR(('KJM 6000 m'!P41)/E41,"")</f>
        <v/>
      </c>
      <c r="K41" s="154">
        <f>IF(ISERROR(VLOOKUP(J41,'Tab. pkt. KJ'!$E$4:$F$54,2)),0,VLOOKUP(J41,'Tab. pkt. KJ'!$E$4:$F$54,2))</f>
        <v>0</v>
      </c>
      <c r="L41" s="290">
        <f>'KJ siła max'!C42</f>
        <v>0</v>
      </c>
      <c r="M41" s="291">
        <f>'KJ siła max'!D42</f>
        <v>0</v>
      </c>
      <c r="N41" s="154">
        <f t="shared" si="15"/>
        <v>0</v>
      </c>
      <c r="O41" s="154">
        <f>IF(ISERROR(VLOOKUP(N41,'Tab. pkt. KJ'!$G$4:$H$54,2)),0,0)</f>
        <v>0</v>
      </c>
      <c r="P41" s="292" t="str">
        <f>IF('KJM doc 7 min'!M41=0,"",'KJM doc 7 min'!M41)</f>
        <v/>
      </c>
      <c r="Q41" s="154">
        <f>IF(ISERROR(VLOOKUP(P41,'Tab. pkt. KJ'!$I$4:$J$54,2)),0,VLOOKUP(P41,'Tab. pkt. KJ'!$I$4:$J$54,2))</f>
        <v>0</v>
      </c>
      <c r="R41" s="293" t="str">
        <f>IF('KJM 500 m'!D41=0,"",'KJM 500 m'!D41)</f>
        <v/>
      </c>
      <c r="S41" s="154">
        <f>IF(ISERROR(VLOOKUP(R41,'Tab. pkt. KJ'!$K$4:$L$54,2)),0,VLOOKUP(R41,'Tab. pkt. KJ'!$K$4:$L$54,2))</f>
        <v>0</v>
      </c>
      <c r="T41" s="294" t="str">
        <f>IF('KJM 100 m'!D41=0,"",'KJM 100 m'!D41)</f>
        <v/>
      </c>
      <c r="U41" s="154">
        <f>IF(ISERROR(VLOOKUP(T41,'Tab. pkt. KJ'!$M$4:$N$54,2)),0,VLOOKUP(T41,'Tab. pkt. KJ'!$M$4:$N$54,2))</f>
        <v>0</v>
      </c>
      <c r="V41" s="295" t="str">
        <f>IF('KJM bieg 3000m'!C42=0,"",'KJM bieg 3000m'!C42)</f>
        <v/>
      </c>
      <c r="W41" s="154">
        <f>IF(ISERROR(VLOOKUP(V41,'Tab. pkt. KJ'!$O$4:$P$104,2)),0,VLOOKUP(V41,'Tab. pkt. KJ'!$O$4:$P$104,2))</f>
        <v>0</v>
      </c>
      <c r="X41" s="156"/>
      <c r="Y41" s="157"/>
      <c r="Z41" s="154">
        <v>0</v>
      </c>
      <c r="AA41" s="158"/>
      <c r="AB41" s="154">
        <v>0</v>
      </c>
      <c r="AC41" s="157"/>
      <c r="AD41" s="157"/>
      <c r="AE41" s="154">
        <v>0</v>
      </c>
      <c r="AF41" s="158"/>
      <c r="AG41" s="154">
        <v>0</v>
      </c>
      <c r="AH41" s="159" t="str">
        <f t="shared" si="1"/>
        <v/>
      </c>
      <c r="AI41" s="301"/>
      <c r="AJ41" s="301"/>
      <c r="AK41" s="297" t="e">
        <f t="shared" si="16"/>
        <v>#VALUE!</v>
      </c>
      <c r="AL41" s="298" t="e">
        <f t="shared" si="17"/>
        <v>#VALUE!</v>
      </c>
      <c r="AM41" s="298" t="e">
        <f t="shared" si="18"/>
        <v>#VALUE!</v>
      </c>
      <c r="AN41" s="299" t="e">
        <f t="shared" si="19"/>
        <v>#VALUE!</v>
      </c>
      <c r="AO41" s="300" t="e">
        <f t="shared" si="20"/>
        <v>#VALUE!</v>
      </c>
      <c r="AP41" s="301" t="e">
        <f t="shared" si="21"/>
        <v>#VALUE!</v>
      </c>
      <c r="AQ41" s="302" t="str">
        <f>IF(AH41="","",'Instrukcja obsługi'!$B$2)</f>
        <v/>
      </c>
    </row>
    <row r="42" spans="1:43" ht="15">
      <c r="A42" s="153" t="s">
        <v>41</v>
      </c>
      <c r="B42" s="285" t="str">
        <f>IF('LISTA KJM'!B40=0,"",'LISTA KJM'!B40)</f>
        <v/>
      </c>
      <c r="C42" s="285" t="str">
        <f>IF('LISTA KJM'!C40=0,"",'LISTA KJM'!C40)</f>
        <v/>
      </c>
      <c r="D42" s="286" t="str">
        <f>IF('LISTA KJM'!E40=0,"",'LISTA KJM'!E40)</f>
        <v/>
      </c>
      <c r="E42" s="287" t="str">
        <f>IF('LISTA KJM'!H40=0,"",'LISTA KJM'!H40)</f>
        <v/>
      </c>
      <c r="F42" s="288" t="str">
        <f>IF('LISTA KJM'!G40=0,"",'LISTA KJM'!G40)</f>
        <v/>
      </c>
      <c r="G42" s="154">
        <f>IF(ISERROR(VLOOKUP(F42,'Tab. pkt. KJ'!$A$4:$B$54,2)),0,VLOOKUP(F42,'Tab. pkt. KJ'!$A$4:$B$54,2))</f>
        <v>0</v>
      </c>
      <c r="H42" s="289" t="str">
        <f>IF('KJM 6000 m'!O42=0,"",'KJM 6000 m'!O42)</f>
        <v/>
      </c>
      <c r="I42" s="154">
        <f>IF(ISERROR(VLOOKUP(H42,'Tab. pkt. KJ'!$C$4:$D$104,2)),0,VLOOKUP(H42,'Tab. pkt. KJ'!$C$4:$D$104,2))</f>
        <v>0</v>
      </c>
      <c r="J42" s="155" t="str">
        <f>IFERROR(('KJM 6000 m'!P42)/E42,"")</f>
        <v/>
      </c>
      <c r="K42" s="154">
        <f>IF(ISERROR(VLOOKUP(J42,'Tab. pkt. KJ'!$E$4:$F$54,2)),0,VLOOKUP(J42,'Tab. pkt. KJ'!$E$4:$F$54,2))</f>
        <v>0</v>
      </c>
      <c r="L42" s="290">
        <f>'KJ siła max'!C43</f>
        <v>0</v>
      </c>
      <c r="M42" s="291">
        <f>'KJ siła max'!D43</f>
        <v>0</v>
      </c>
      <c r="N42" s="154">
        <f t="shared" si="15"/>
        <v>0</v>
      </c>
      <c r="O42" s="154">
        <f>IF(ISERROR(VLOOKUP(N42,'Tab. pkt. KJ'!$G$4:$H$54,2)),0,0)</f>
        <v>0</v>
      </c>
      <c r="P42" s="292" t="str">
        <f>IF('KJM doc 7 min'!M42=0,"",'KJM doc 7 min'!M42)</f>
        <v/>
      </c>
      <c r="Q42" s="154">
        <f>IF(ISERROR(VLOOKUP(P42,'Tab. pkt. KJ'!$I$4:$J$54,2)),0,VLOOKUP(P42,'Tab. pkt. KJ'!$I$4:$J$54,2))</f>
        <v>0</v>
      </c>
      <c r="R42" s="293" t="str">
        <f>IF('KJM 500 m'!D42=0,"",'KJM 500 m'!D42)</f>
        <v/>
      </c>
      <c r="S42" s="154">
        <f>IF(ISERROR(VLOOKUP(R42,'Tab. pkt. KJ'!$K$4:$L$54,2)),0,VLOOKUP(R42,'Tab. pkt. KJ'!$K$4:$L$54,2))</f>
        <v>0</v>
      </c>
      <c r="T42" s="294" t="str">
        <f>IF('KJM 100 m'!D42=0,"",'KJM 100 m'!D42)</f>
        <v/>
      </c>
      <c r="U42" s="154">
        <f>IF(ISERROR(VLOOKUP(T42,'Tab. pkt. KJ'!$M$4:$N$54,2)),0,VLOOKUP(T42,'Tab. pkt. KJ'!$M$4:$N$54,2))</f>
        <v>0</v>
      </c>
      <c r="V42" s="295" t="str">
        <f>IF('KJM bieg 3000m'!C43=0,"",'KJM bieg 3000m'!C43)</f>
        <v/>
      </c>
      <c r="W42" s="154">
        <f>IF(ISERROR(VLOOKUP(V42,'Tab. pkt. KJ'!$O$4:$P$104,2)),0,VLOOKUP(V42,'Tab. pkt. KJ'!$O$4:$P$104,2))</f>
        <v>0</v>
      </c>
      <c r="X42" s="156"/>
      <c r="Y42" s="157"/>
      <c r="Z42" s="154">
        <v>0</v>
      </c>
      <c r="AA42" s="158"/>
      <c r="AB42" s="154">
        <v>0</v>
      </c>
      <c r="AC42" s="157"/>
      <c r="AD42" s="157"/>
      <c r="AE42" s="154">
        <v>0</v>
      </c>
      <c r="AF42" s="158"/>
      <c r="AG42" s="154">
        <v>0</v>
      </c>
      <c r="AH42" s="159" t="str">
        <f t="shared" si="1"/>
        <v/>
      </c>
      <c r="AI42" s="301"/>
      <c r="AJ42" s="301"/>
      <c r="AK42" s="297" t="e">
        <f t="shared" si="16"/>
        <v>#VALUE!</v>
      </c>
      <c r="AL42" s="298" t="e">
        <f t="shared" si="17"/>
        <v>#VALUE!</v>
      </c>
      <c r="AM42" s="298" t="e">
        <f t="shared" si="18"/>
        <v>#VALUE!</v>
      </c>
      <c r="AN42" s="299" t="e">
        <f t="shared" si="19"/>
        <v>#VALUE!</v>
      </c>
      <c r="AO42" s="300" t="e">
        <f t="shared" si="20"/>
        <v>#VALUE!</v>
      </c>
      <c r="AP42" s="301" t="e">
        <f t="shared" si="21"/>
        <v>#VALUE!</v>
      </c>
      <c r="AQ42" s="302" t="str">
        <f>IF(AH42="","",'Instrukcja obsługi'!$B$2)</f>
        <v/>
      </c>
    </row>
  </sheetData>
  <sheetProtection password="DA7B" sheet="1" objects="1" scenarios="1" formatCells="0"/>
  <mergeCells count="11">
    <mergeCell ref="AQ1:AQ3"/>
    <mergeCell ref="A2:D2"/>
    <mergeCell ref="E2:G2"/>
    <mergeCell ref="H2:K2"/>
    <mergeCell ref="L2:O2"/>
    <mergeCell ref="P2:Q2"/>
    <mergeCell ref="R2:U2"/>
    <mergeCell ref="V2:W2"/>
    <mergeCell ref="X2:AB2"/>
    <mergeCell ref="AC2:AG2"/>
    <mergeCell ref="AH2:AH3"/>
  </mergeCells>
  <phoneticPr fontId="3" type="noConversion"/>
  <dataValidations count="2">
    <dataValidation type="list" allowBlank="1" showInputMessage="1" showErrorMessage="1" errorTitle="Wpisz !!!" error="Wybierz konkurencje OOM z listy" sqref="AC4:AC42">
      <formula1>$AJ$4:$AJ$10</formula1>
    </dataValidation>
    <dataValidation type="list" allowBlank="1" showInputMessage="1" showErrorMessage="1" errorTitle="Wpisz konkurencje pukntowane" error="W regatach CROSJ są brane pod uwagę tylko i wyłącznie następujące konkurencje w biegach kontrolnych lub kwalifikacyjnych 1x, 2- , 4- , 4x , 2x, 1x lekka" sqref="X4:X42">
      <formula1>$AI$4:$AI$6</formula1>
    </dataValidation>
  </dataValidations>
  <pageMargins left="0.19685039370078741" right="0.19685039370078741" top="0.55000000000000004" bottom="0.19685039370078741" header="0.51181102362204722" footer="0.51181102362204722"/>
  <pageSetup paperSize="9"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6" enableFormatConditionsCalculation="0">
    <tabColor indexed="10"/>
    <pageSetUpPr fitToPage="1"/>
  </sheetPr>
  <dimension ref="A1:AQ95"/>
  <sheetViews>
    <sheetView view="pageBreakPreview" zoomScale="60" zoomScaleNormal="75" workbookViewId="0">
      <selection activeCell="AX45" sqref="AX45"/>
    </sheetView>
  </sheetViews>
  <sheetFormatPr defaultRowHeight="14.25"/>
  <cols>
    <col min="1" max="1" width="4" style="46" customWidth="1"/>
    <col min="2" max="2" width="22.75" style="51" bestFit="1" customWidth="1"/>
    <col min="3" max="3" width="25" style="51" bestFit="1" customWidth="1"/>
    <col min="4" max="4" width="7" style="52" bestFit="1" customWidth="1"/>
    <col min="5" max="5" width="7.25" style="52" bestFit="1" customWidth="1"/>
    <col min="6" max="6" width="8.75" style="52" bestFit="1" customWidth="1"/>
    <col min="7" max="7" width="4.125" style="53" bestFit="1" customWidth="1"/>
    <col min="8" max="8" width="9.75" style="52" bestFit="1" customWidth="1"/>
    <col min="9" max="9" width="3.625" style="53" bestFit="1" customWidth="1"/>
    <col min="10" max="10" width="10" style="53" bestFit="1" customWidth="1"/>
    <col min="11" max="11" width="3.625" style="53" bestFit="1" customWidth="1"/>
    <col min="12" max="13" width="5.625" style="54" hidden="1" customWidth="1"/>
    <col min="14" max="14" width="6.125" style="54" hidden="1" customWidth="1"/>
    <col min="15" max="15" width="3.625" style="53" hidden="1" customWidth="1"/>
    <col min="16" max="16" width="9.25" style="52" bestFit="1" customWidth="1"/>
    <col min="17" max="17" width="3.625" style="53" bestFit="1" customWidth="1"/>
    <col min="18" max="18" width="5.625" style="52" bestFit="1" customWidth="1"/>
    <col min="19" max="19" width="3.625" style="53" bestFit="1" customWidth="1"/>
    <col min="20" max="20" width="11.625" style="53" customWidth="1"/>
    <col min="21" max="21" width="3.625" style="53" bestFit="1" customWidth="1"/>
    <col min="22" max="22" width="10.25" style="52" bestFit="1" customWidth="1"/>
    <col min="23" max="23" width="3.625" style="50" bestFit="1" customWidth="1"/>
    <col min="24" max="24" width="10.25" style="38" hidden="1" customWidth="1"/>
    <col min="25" max="25" width="6.875" style="38" hidden="1" customWidth="1"/>
    <col min="26" max="26" width="5.125" style="47" hidden="1" customWidth="1"/>
    <col min="27" max="27" width="6.75" style="38" hidden="1" customWidth="1"/>
    <col min="28" max="28" width="5.25" style="47" hidden="1" customWidth="1"/>
    <col min="29" max="29" width="9.5" style="38" hidden="1" customWidth="1"/>
    <col min="30" max="30" width="6.25" style="38" hidden="1" customWidth="1"/>
    <col min="31" max="31" width="5.25" style="47" hidden="1" customWidth="1"/>
    <col min="32" max="32" width="6.375" style="38" hidden="1" customWidth="1"/>
    <col min="33" max="33" width="5.125" style="47" hidden="1" customWidth="1"/>
    <col min="34" max="34" width="9.375" style="46" customWidth="1"/>
    <col min="35" max="36" width="2.75" style="46" hidden="1" customWidth="1"/>
    <col min="37" max="37" width="6.875" style="46" hidden="1" customWidth="1"/>
    <col min="38" max="38" width="5.5" style="46" hidden="1" customWidth="1"/>
    <col min="39" max="39" width="5.75" style="46" hidden="1" customWidth="1"/>
    <col min="40" max="40" width="10" style="46" hidden="1" customWidth="1"/>
    <col min="41" max="41" width="9" style="46" hidden="1" customWidth="1"/>
    <col min="42" max="42" width="11.375" style="46" hidden="1" customWidth="1"/>
    <col min="43" max="43" width="14.125" style="46" bestFit="1" customWidth="1"/>
    <col min="44" max="16384" width="9" style="46"/>
  </cols>
  <sheetData>
    <row r="1" spans="1:43" ht="15">
      <c r="A1" s="204"/>
      <c r="B1" s="203"/>
      <c r="C1" s="205" t="s">
        <v>248</v>
      </c>
      <c r="D1" s="205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 t="str">
        <f>'Instrukcja obsługi'!B3</f>
        <v>BYDGOSZCZ</v>
      </c>
      <c r="Q1" s="201"/>
      <c r="R1" s="201"/>
      <c r="S1" s="201" t="s">
        <v>214</v>
      </c>
      <c r="T1" s="201"/>
      <c r="U1" s="201" t="str">
        <f>'Instrukcja obsługi'!B4</f>
        <v>K-P</v>
      </c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2"/>
      <c r="AI1" s="160"/>
      <c r="AJ1" s="160"/>
      <c r="AK1" s="160"/>
      <c r="AL1" s="160"/>
      <c r="AM1" s="160"/>
      <c r="AN1" s="160"/>
      <c r="AO1" s="160"/>
      <c r="AP1" s="160"/>
      <c r="AQ1" s="382" t="s">
        <v>130</v>
      </c>
    </row>
    <row r="2" spans="1:43" ht="15">
      <c r="A2" s="383" t="s">
        <v>131</v>
      </c>
      <c r="B2" s="383"/>
      <c r="C2" s="383"/>
      <c r="D2" s="383"/>
      <c r="E2" s="334" t="s">
        <v>100</v>
      </c>
      <c r="F2" s="334"/>
      <c r="G2" s="334"/>
      <c r="H2" s="383" t="s">
        <v>132</v>
      </c>
      <c r="I2" s="383"/>
      <c r="J2" s="383"/>
      <c r="K2" s="383"/>
      <c r="L2" s="384" t="s">
        <v>133</v>
      </c>
      <c r="M2" s="385"/>
      <c r="N2" s="385"/>
      <c r="O2" s="386"/>
      <c r="P2" s="334" t="s">
        <v>134</v>
      </c>
      <c r="Q2" s="334"/>
      <c r="R2" s="335" t="s">
        <v>132</v>
      </c>
      <c r="S2" s="336"/>
      <c r="T2" s="336"/>
      <c r="U2" s="389"/>
      <c r="V2" s="334" t="s">
        <v>135</v>
      </c>
      <c r="W2" s="334"/>
      <c r="X2" s="359" t="s">
        <v>136</v>
      </c>
      <c r="Y2" s="359"/>
      <c r="Z2" s="359"/>
      <c r="AA2" s="359"/>
      <c r="AB2" s="359"/>
      <c r="AC2" s="359" t="s">
        <v>103</v>
      </c>
      <c r="AD2" s="359"/>
      <c r="AE2" s="359"/>
      <c r="AF2" s="359"/>
      <c r="AG2" s="359"/>
      <c r="AH2" s="387" t="s">
        <v>137</v>
      </c>
      <c r="AI2" s="160"/>
      <c r="AJ2" s="160"/>
      <c r="AK2" s="160"/>
      <c r="AL2" s="160"/>
      <c r="AM2" s="160"/>
      <c r="AN2" s="160"/>
      <c r="AO2" s="160"/>
      <c r="AP2" s="160"/>
      <c r="AQ2" s="382"/>
    </row>
    <row r="3" spans="1:43" ht="15">
      <c r="A3" s="162" t="s">
        <v>138</v>
      </c>
      <c r="B3" s="163" t="s">
        <v>0</v>
      </c>
      <c r="C3" s="163" t="s">
        <v>1</v>
      </c>
      <c r="D3" s="148" t="s">
        <v>60</v>
      </c>
      <c r="E3" s="148" t="s">
        <v>139</v>
      </c>
      <c r="F3" s="148" t="s">
        <v>140</v>
      </c>
      <c r="G3" s="164" t="s">
        <v>115</v>
      </c>
      <c r="H3" s="164" t="s">
        <v>141</v>
      </c>
      <c r="I3" s="164" t="s">
        <v>115</v>
      </c>
      <c r="J3" s="164" t="s">
        <v>142</v>
      </c>
      <c r="K3" s="164" t="s">
        <v>115</v>
      </c>
      <c r="L3" s="164" t="s">
        <v>143</v>
      </c>
      <c r="M3" s="164" t="s">
        <v>144</v>
      </c>
      <c r="N3" s="164" t="s">
        <v>145</v>
      </c>
      <c r="O3" s="164" t="s">
        <v>146</v>
      </c>
      <c r="P3" s="164" t="s">
        <v>147</v>
      </c>
      <c r="Q3" s="164" t="s">
        <v>115</v>
      </c>
      <c r="R3" s="164" t="s">
        <v>120</v>
      </c>
      <c r="S3" s="164" t="s">
        <v>115</v>
      </c>
      <c r="T3" s="165" t="s">
        <v>121</v>
      </c>
      <c r="U3" s="165" t="s">
        <v>115</v>
      </c>
      <c r="V3" s="165" t="s">
        <v>135</v>
      </c>
      <c r="W3" s="164" t="s">
        <v>115</v>
      </c>
      <c r="X3" s="150" t="s">
        <v>148</v>
      </c>
      <c r="Y3" s="151" t="s">
        <v>128</v>
      </c>
      <c r="Z3" s="151" t="s">
        <v>115</v>
      </c>
      <c r="AA3" s="151" t="s">
        <v>149</v>
      </c>
      <c r="AB3" s="151" t="s">
        <v>115</v>
      </c>
      <c r="AC3" s="151" t="s">
        <v>148</v>
      </c>
      <c r="AD3" s="151" t="s">
        <v>128</v>
      </c>
      <c r="AE3" s="151" t="s">
        <v>115</v>
      </c>
      <c r="AF3" s="151" t="s">
        <v>149</v>
      </c>
      <c r="AG3" s="151" t="s">
        <v>115</v>
      </c>
      <c r="AH3" s="388"/>
      <c r="AI3" s="160"/>
      <c r="AJ3" s="160"/>
      <c r="AK3" s="166" t="s">
        <v>96</v>
      </c>
      <c r="AL3" s="166" t="s">
        <v>97</v>
      </c>
      <c r="AM3" s="166" t="s">
        <v>98</v>
      </c>
      <c r="AN3" s="166" t="s">
        <v>99</v>
      </c>
      <c r="AO3" s="166" t="s">
        <v>77</v>
      </c>
      <c r="AP3" s="166" t="s">
        <v>150</v>
      </c>
      <c r="AQ3" s="382"/>
    </row>
    <row r="4" spans="1:43" ht="15">
      <c r="A4" s="167" t="s">
        <v>2</v>
      </c>
      <c r="B4" s="303" t="str">
        <f>IF('LISTA MJM'!B3=0,"",'LISTA MJM'!B3)</f>
        <v>KOWLSKI JAN</v>
      </c>
      <c r="C4" s="303" t="str">
        <f>IF('LISTA MJM'!C3=0,"",'LISTA MJM'!C3)</f>
        <v>KKS WISŁA</v>
      </c>
      <c r="D4" s="303">
        <f>IF('LISTA MJM'!E3=0,"",'LISTA MJM'!E3)</f>
        <v>2000</v>
      </c>
      <c r="E4" s="304">
        <f>IF('LISTA MJM'!H3=0,"",'LISTA MJM'!H3)</f>
        <v>95</v>
      </c>
      <c r="F4" s="304">
        <f>IF('LISTA MJM'!G3=0,"",'LISTA MJM'!G3)</f>
        <v>160</v>
      </c>
      <c r="G4" s="154">
        <f>IF(ISERROR(VLOOKUP(F4,'Tab. pkt. MJ'!$A$4:$B$54,2)),0,VLOOKUP(F4,'Tab. pkt. MJ'!$A$4:$B$54,2))</f>
        <v>0</v>
      </c>
      <c r="H4" s="289">
        <f>IF('MJM 6000 m'!P4=0,"",'MJM 6000 m'!P4)</f>
        <v>1.7362268518518516E-2</v>
      </c>
      <c r="I4" s="154">
        <f>IF(ISERROR(VLOOKUP(H4,'Tab. pkt. MJ'!$C$4:$D$104,2)),0,VLOOKUP(H4,'Tab. pkt. MJ'!$C$4:$D$104,2))</f>
        <v>0</v>
      </c>
      <c r="J4" s="155">
        <f>IFERROR('MJM 6000 m'!Q4/'zbiorcza MJM'!E4,"")</f>
        <v>2.1052631578947367</v>
      </c>
      <c r="K4" s="154">
        <f>IF(ISERROR(VLOOKUP(J4,'Tab. pkt. MJ'!$E$4:$F$54,2)),0,VLOOKUP(J4,'Tab. pkt. MJ'!$E$4:$F$54,2))</f>
        <v>0</v>
      </c>
      <c r="L4" s="290">
        <f>'MJ siła max'!C5</f>
        <v>0</v>
      </c>
      <c r="M4" s="305">
        <f>'MJ siła max'!D5</f>
        <v>0</v>
      </c>
      <c r="N4" s="154">
        <f t="shared" ref="N4:N21" si="0">L4+M4</f>
        <v>0</v>
      </c>
      <c r="O4" s="154">
        <f>IF(ISERROR(VLOOKUP(N4,'Tab. pkt. MJ'!$G$4:$H$54,2)),0,0)</f>
        <v>0</v>
      </c>
      <c r="P4" s="306">
        <f>'MJM doc 7 min'!N4</f>
        <v>7560</v>
      </c>
      <c r="Q4" s="154">
        <f>IF(ISERROR(VLOOKUP(P4,'Tab. pkt. MJ'!$I$4:$J$54,2)),0,VLOOKUP(P4,'Tab. pkt. MJ'!$I$4:$J$54,2))</f>
        <v>50</v>
      </c>
      <c r="R4" s="307">
        <f>IF('MJM 500 m'!D4=0,"",'MJM 500 m'!D4)</f>
        <v>450</v>
      </c>
      <c r="S4" s="154">
        <f>IF(ISERROR(VLOOKUP(R4,'Tab. pkt. MJ'!$K$4:$L$54,2)),0,VLOOKUP(R4,'Tab. pkt. MJ'!$K$4:$L$54,2))</f>
        <v>6</v>
      </c>
      <c r="T4" s="308">
        <f>IF('MJM 100 m'!D4=0,"",'MJM 100 m'!D4)</f>
        <v>800</v>
      </c>
      <c r="U4" s="154">
        <f>IF(ISERROR(VLOOKUP(T4,'Tab. pkt. MJ'!$M$4:$N$54,2)),0,VLOOKUP(T4,'Tab. pkt. MJ'!$M$4:$N$54,2))</f>
        <v>33</v>
      </c>
      <c r="V4" s="295">
        <f>IF('MJM bieg 3000m'!C5=0,"",'MJM bieg 3000m'!C5)</f>
        <v>6.9444444444444441E-3</v>
      </c>
      <c r="W4" s="154">
        <f>IF(ISERROR(VLOOKUP(V4,'Tab. pkt. MJ'!$O$4:$P$104,2)),0,VLOOKUP(V4,'Tab. pkt. MJ'!$O$4:$P$104,2))</f>
        <v>97</v>
      </c>
      <c r="X4" s="156"/>
      <c r="Y4" s="157"/>
      <c r="Z4" s="154">
        <v>0</v>
      </c>
      <c r="AA4" s="158"/>
      <c r="AB4" s="154">
        <v>0</v>
      </c>
      <c r="AC4" s="157"/>
      <c r="AD4" s="157"/>
      <c r="AE4" s="154">
        <v>0</v>
      </c>
      <c r="AF4" s="158"/>
      <c r="AG4" s="154">
        <v>0</v>
      </c>
      <c r="AH4" s="309">
        <f>IF(SUM(G4,I4,K4,O4,Q4,S4,U4,W4,Z4,AB4,AE4,AG4)=0,"",SUM(G4,I4,K4,O4,Q4,S4,U4,W4,Z4,AB4,AE4,AG4))</f>
        <v>186</v>
      </c>
      <c r="AI4" s="296" t="s">
        <v>106</v>
      </c>
      <c r="AJ4" s="296" t="s">
        <v>106</v>
      </c>
      <c r="AK4" s="310">
        <f t="shared" ref="AK4:AK62" si="1">H4/12</f>
        <v>1.4468557098765431E-3</v>
      </c>
      <c r="AL4" s="311">
        <f t="shared" ref="AL4:AL62" si="2">(MINUTE(AK4)*60+SECOND(AK4))</f>
        <v>125</v>
      </c>
      <c r="AM4" s="311">
        <f t="shared" ref="AM4:AM62" si="3">AL4/500</f>
        <v>0.25</v>
      </c>
      <c r="AN4" s="312">
        <f t="shared" ref="AN4:AN62" si="4">POWER(AM4,3)</f>
        <v>1.5625E-2</v>
      </c>
      <c r="AO4" s="313">
        <f t="shared" ref="AO4:AO62" si="5">2.8/AN4</f>
        <v>179.2</v>
      </c>
      <c r="AP4" s="296">
        <f t="shared" ref="AP4:AP62" si="6">AO4/E4</f>
        <v>1.8863157894736842</v>
      </c>
      <c r="AQ4" s="302" t="str">
        <f>IF(AH4="","",'Instrukcja obsługi'!$B$2)</f>
        <v>10-11.03.2016</v>
      </c>
    </row>
    <row r="5" spans="1:43" ht="15">
      <c r="A5" s="167" t="s">
        <v>3</v>
      </c>
      <c r="B5" s="303" t="str">
        <f>IF('LISTA MJM'!B4=0,"",'LISTA MJM'!B4)</f>
        <v>JURCZYK JAN</v>
      </c>
      <c r="C5" s="303" t="str">
        <f>IF('LISTA MJM'!C4=0,"",'LISTA MJM'!C4)</f>
        <v>PPP ŁOMŻA</v>
      </c>
      <c r="D5" s="303">
        <f>IF('LISTA MJM'!E4=0,"",'LISTA MJM'!E4)</f>
        <v>2001</v>
      </c>
      <c r="E5" s="304">
        <f>IF('LISTA MJM'!H4=0,"",'LISTA MJM'!H4)</f>
        <v>100</v>
      </c>
      <c r="F5" s="304">
        <f>IF('LISTA MJM'!G4=0,"",'LISTA MJM'!G4)</f>
        <v>180</v>
      </c>
      <c r="G5" s="154">
        <f>IF(ISERROR(VLOOKUP(F5,'Tab. pkt. MJ'!$A$4:$B$54,2)),0,VLOOKUP(F5,'Tab. pkt. MJ'!$A$4:$B$54,2))</f>
        <v>46</v>
      </c>
      <c r="H5" s="289">
        <f>IF('MJM 6000 m'!P5=0,"",'MJM 6000 m'!P5)</f>
        <v>1.6322916666666666E-2</v>
      </c>
      <c r="I5" s="154">
        <f>IF(ISERROR(VLOOKUP(H5,'Tab. pkt. MJ'!$C$4:$D$104,2)),0,VLOOKUP(H5,'Tab. pkt. MJ'!$C$4:$D$104,2))</f>
        <v>0</v>
      </c>
      <c r="J5" s="155">
        <f>IFERROR('MJM 6000 m'!Q5/'zbiorcza MJM'!E5,"")</f>
        <v>1.5</v>
      </c>
      <c r="K5" s="154">
        <f>IF(ISERROR(VLOOKUP(J5,'Tab. pkt. MJ'!$E$4:$F$54,2)),0,VLOOKUP(J5,'Tab. pkt. MJ'!$E$4:$F$54,2))</f>
        <v>0</v>
      </c>
      <c r="L5" s="290">
        <f>'MJ siła max'!C6</f>
        <v>0</v>
      </c>
      <c r="M5" s="305">
        <f>'MJ siła max'!D6</f>
        <v>0</v>
      </c>
      <c r="N5" s="154">
        <f t="shared" si="0"/>
        <v>0</v>
      </c>
      <c r="O5" s="154">
        <f>IF(ISERROR(VLOOKUP(N5,'Tab. pkt. MJ'!$G$4:$H$54,2)),0,0)</f>
        <v>0</v>
      </c>
      <c r="P5" s="306">
        <f>'MJM doc 7 min'!N5</f>
        <v>2100</v>
      </c>
      <c r="Q5" s="154">
        <f>IF(ISERROR(VLOOKUP(P5,'Tab. pkt. MJ'!$I$4:$J$54,2)),0,VLOOKUP(P5,'Tab. pkt. MJ'!$I$4:$J$54,2))</f>
        <v>0</v>
      </c>
      <c r="R5" s="307">
        <f>IF('MJM 500 m'!D5=0,"",'MJM 500 m'!D5)</f>
        <v>360</v>
      </c>
      <c r="S5" s="154">
        <f>IF(ISERROR(VLOOKUP(R5,'Tab. pkt. MJ'!$K$4:$L$54,2)),0,VLOOKUP(R5,'Tab. pkt. MJ'!$K$4:$L$54,2))</f>
        <v>0</v>
      </c>
      <c r="T5" s="308">
        <f>IF('MJM 100 m'!D5=0,"",'MJM 100 m'!D5)</f>
        <v>600</v>
      </c>
      <c r="U5" s="154">
        <f>IF(ISERROR(VLOOKUP(T5,'Tab. pkt. MJ'!$M$4:$N$54,2)),0,VLOOKUP(T5,'Tab. pkt. MJ'!$M$4:$N$54,2))</f>
        <v>13</v>
      </c>
      <c r="V5" s="295">
        <f>IF('MJM bieg 3000m'!C6=0,"",'MJM bieg 3000m'!C6)</f>
        <v>9.6678240740740735E-3</v>
      </c>
      <c r="W5" s="154">
        <f>IF(ISERROR(VLOOKUP(V5,'Tab. pkt. MJ'!$O$4:$P$104,2)),0,VLOOKUP(V5,'Tab. pkt. MJ'!$O$4:$P$104,2))</f>
        <v>6</v>
      </c>
      <c r="X5" s="156"/>
      <c r="Y5" s="157"/>
      <c r="Z5" s="154">
        <v>0</v>
      </c>
      <c r="AA5" s="158"/>
      <c r="AB5" s="154">
        <v>0</v>
      </c>
      <c r="AC5" s="157"/>
      <c r="AD5" s="157"/>
      <c r="AE5" s="154">
        <v>0</v>
      </c>
      <c r="AF5" s="158"/>
      <c r="AG5" s="154">
        <v>0</v>
      </c>
      <c r="AH5" s="309">
        <f t="shared" ref="AH5:AH68" si="7">IF(SUM(G5,I5,K5,O5,Q5,S5,U5,W5,Z5,AB5,AE5,AG5)=0,"",SUM(G5,I5,K5,O5,Q5,S5,U5,W5,Z5,AB5,AE5,AG5))</f>
        <v>65</v>
      </c>
      <c r="AI5" s="296" t="s">
        <v>108</v>
      </c>
      <c r="AJ5" s="296" t="s">
        <v>108</v>
      </c>
      <c r="AK5" s="310">
        <f t="shared" si="1"/>
        <v>1.3602430555555555E-3</v>
      </c>
      <c r="AL5" s="311">
        <f t="shared" si="2"/>
        <v>118</v>
      </c>
      <c r="AM5" s="311">
        <f t="shared" si="3"/>
        <v>0.23599999999999999</v>
      </c>
      <c r="AN5" s="312">
        <f t="shared" si="4"/>
        <v>1.3144255999999998E-2</v>
      </c>
      <c r="AO5" s="313">
        <f t="shared" si="5"/>
        <v>213.02080543775168</v>
      </c>
      <c r="AP5" s="296">
        <f t="shared" si="6"/>
        <v>2.1302080543775168</v>
      </c>
      <c r="AQ5" s="302" t="str">
        <f>IF(AH5="","",'Instrukcja obsługi'!$B$2)</f>
        <v>10-11.03.2016</v>
      </c>
    </row>
    <row r="6" spans="1:43" ht="15">
      <c r="A6" s="167" t="s">
        <v>4</v>
      </c>
      <c r="B6" s="303" t="str">
        <f>IF('LISTA MJM'!B5=0,"",'LISTA MJM'!B5)</f>
        <v/>
      </c>
      <c r="C6" s="303" t="str">
        <f>IF('LISTA MJM'!C5=0,"",'LISTA MJM'!C5)</f>
        <v/>
      </c>
      <c r="D6" s="303" t="str">
        <f>IF('LISTA MJM'!E5=0,"",'LISTA MJM'!E5)</f>
        <v/>
      </c>
      <c r="E6" s="304" t="str">
        <f>IF('LISTA MJM'!H5=0,"",'LISTA MJM'!H5)</f>
        <v/>
      </c>
      <c r="F6" s="304" t="str">
        <f>IF('LISTA MJM'!G5=0,"",'LISTA MJM'!G5)</f>
        <v/>
      </c>
      <c r="G6" s="154">
        <f>IF(ISERROR(VLOOKUP(F6,'Tab. pkt. MJ'!$A$4:$B$54,2)),0,VLOOKUP(F6,'Tab. pkt. MJ'!$A$4:$B$54,2))</f>
        <v>0</v>
      </c>
      <c r="H6" s="289" t="str">
        <f>IF('MJM 6000 m'!P6=0,"",'MJM 6000 m'!P6)</f>
        <v/>
      </c>
      <c r="I6" s="154">
        <f>IF(ISERROR(VLOOKUP(H6,'Tab. pkt. MJ'!$C$4:$D$104,2)),0,VLOOKUP(H6,'Tab. pkt. MJ'!$C$4:$D$104,2))</f>
        <v>0</v>
      </c>
      <c r="J6" s="155" t="str">
        <f>IFERROR('MJM 6000 m'!Q6/'zbiorcza MJM'!E6,"")</f>
        <v/>
      </c>
      <c r="K6" s="154">
        <f>IF(ISERROR(VLOOKUP(J6,'Tab. pkt. MJ'!$E$4:$F$54,2)),0,VLOOKUP(J6,'Tab. pkt. MJ'!$E$4:$F$54,2))</f>
        <v>0</v>
      </c>
      <c r="L6" s="290">
        <f>'MJ siła max'!C7</f>
        <v>0</v>
      </c>
      <c r="M6" s="305">
        <f>'MJ siła max'!D7</f>
        <v>0</v>
      </c>
      <c r="N6" s="154">
        <f t="shared" si="0"/>
        <v>0</v>
      </c>
      <c r="O6" s="154">
        <f>IF(ISERROR(VLOOKUP(N6,'Tab. pkt. MJ'!$G$4:$H$54,2)),0,0)</f>
        <v>0</v>
      </c>
      <c r="P6" s="306" t="str">
        <f>'MJM doc 7 min'!N6</f>
        <v/>
      </c>
      <c r="Q6" s="154">
        <f>IF(ISERROR(VLOOKUP(P6,'Tab. pkt. MJ'!$I$4:$J$54,2)),0,VLOOKUP(P6,'Tab. pkt. MJ'!$I$4:$J$54,2))</f>
        <v>0</v>
      </c>
      <c r="R6" s="307" t="str">
        <f>IF('MJM 500 m'!D6=0,"",'MJM 500 m'!D6)</f>
        <v/>
      </c>
      <c r="S6" s="154">
        <f>IF(ISERROR(VLOOKUP(R6,'Tab. pkt. MJ'!$K$4:$L$54,2)),0,VLOOKUP(R6,'Tab. pkt. MJ'!$K$4:$L$54,2))</f>
        <v>0</v>
      </c>
      <c r="T6" s="308" t="str">
        <f>IF('MJM 100 m'!D6=0,"",'MJM 100 m'!D6)</f>
        <v/>
      </c>
      <c r="U6" s="154">
        <f>IF(ISERROR(VLOOKUP(T6,'Tab. pkt. MJ'!$M$4:$N$54,2)),0,VLOOKUP(T6,'Tab. pkt. MJ'!$M$4:$N$54,2))</f>
        <v>0</v>
      </c>
      <c r="V6" s="295" t="str">
        <f>IF('MJM bieg 3000m'!C7=0,"",'MJM bieg 3000m'!C7)</f>
        <v/>
      </c>
      <c r="W6" s="154">
        <f>IF(ISERROR(VLOOKUP(V6,'Tab. pkt. MJ'!$O$4:$P$104,2)),0,VLOOKUP(V6,'Tab. pkt. MJ'!$O$4:$P$104,2))</f>
        <v>0</v>
      </c>
      <c r="X6" s="156"/>
      <c r="Y6" s="157"/>
      <c r="Z6" s="154">
        <v>0</v>
      </c>
      <c r="AA6" s="158"/>
      <c r="AB6" s="154">
        <v>0</v>
      </c>
      <c r="AC6" s="157"/>
      <c r="AD6" s="157"/>
      <c r="AE6" s="154">
        <v>0</v>
      </c>
      <c r="AF6" s="158"/>
      <c r="AG6" s="154">
        <v>0</v>
      </c>
      <c r="AH6" s="309" t="str">
        <f t="shared" si="7"/>
        <v/>
      </c>
      <c r="AI6" s="296" t="s">
        <v>107</v>
      </c>
      <c r="AJ6" s="296" t="s">
        <v>109</v>
      </c>
      <c r="AK6" s="310" t="e">
        <f t="shared" si="1"/>
        <v>#VALUE!</v>
      </c>
      <c r="AL6" s="311" t="e">
        <f t="shared" si="2"/>
        <v>#VALUE!</v>
      </c>
      <c r="AM6" s="311" t="e">
        <f t="shared" si="3"/>
        <v>#VALUE!</v>
      </c>
      <c r="AN6" s="312" t="e">
        <f t="shared" si="4"/>
        <v>#VALUE!</v>
      </c>
      <c r="AO6" s="313" t="e">
        <f t="shared" si="5"/>
        <v>#VALUE!</v>
      </c>
      <c r="AP6" s="296" t="e">
        <f t="shared" si="6"/>
        <v>#VALUE!</v>
      </c>
      <c r="AQ6" s="302" t="str">
        <f>IF(AH6="","",'Instrukcja obsługi'!$B$2)</f>
        <v/>
      </c>
    </row>
    <row r="7" spans="1:43" ht="15">
      <c r="A7" s="167" t="s">
        <v>5</v>
      </c>
      <c r="B7" s="303" t="str">
        <f>IF('LISTA MJM'!B6=0,"",'LISTA MJM'!B6)</f>
        <v/>
      </c>
      <c r="C7" s="303" t="str">
        <f>IF('LISTA MJM'!C6=0,"",'LISTA MJM'!C6)</f>
        <v/>
      </c>
      <c r="D7" s="303" t="str">
        <f>IF('LISTA MJM'!E6=0,"",'LISTA MJM'!E6)</f>
        <v/>
      </c>
      <c r="E7" s="304" t="str">
        <f>IF('LISTA MJM'!H6=0,"",'LISTA MJM'!H6)</f>
        <v/>
      </c>
      <c r="F7" s="304" t="str">
        <f>IF('LISTA MJM'!G6=0,"",'LISTA MJM'!G6)</f>
        <v/>
      </c>
      <c r="G7" s="154">
        <f>IF(ISERROR(VLOOKUP(F7,'Tab. pkt. MJ'!$A$4:$B$54,2)),0,VLOOKUP(F7,'Tab. pkt. MJ'!$A$4:$B$54,2))</f>
        <v>0</v>
      </c>
      <c r="H7" s="289" t="str">
        <f>IF('MJM 6000 m'!P7=0,"",'MJM 6000 m'!P7)</f>
        <v/>
      </c>
      <c r="I7" s="154">
        <f>IF(ISERROR(VLOOKUP(H7,'Tab. pkt. MJ'!$C$4:$D$104,2)),0,VLOOKUP(H7,'Tab. pkt. MJ'!$C$4:$D$104,2))</f>
        <v>0</v>
      </c>
      <c r="J7" s="155" t="str">
        <f>IFERROR('MJM 6000 m'!Q7/'zbiorcza MJM'!E7,"")</f>
        <v/>
      </c>
      <c r="K7" s="154">
        <f>IF(ISERROR(VLOOKUP(J7,'Tab. pkt. MJ'!$E$4:$F$54,2)),0,VLOOKUP(J7,'Tab. pkt. MJ'!$E$4:$F$54,2))</f>
        <v>0</v>
      </c>
      <c r="L7" s="290">
        <f>'MJ siła max'!C8</f>
        <v>0</v>
      </c>
      <c r="M7" s="305">
        <f>'MJ siła max'!D8</f>
        <v>0</v>
      </c>
      <c r="N7" s="154">
        <f t="shared" si="0"/>
        <v>0</v>
      </c>
      <c r="O7" s="154">
        <f>IF(ISERROR(VLOOKUP(N7,'Tab. pkt. MJ'!$G$4:$H$54,2)),0,0)</f>
        <v>0</v>
      </c>
      <c r="P7" s="306" t="str">
        <f>'MJM doc 7 min'!N7</f>
        <v/>
      </c>
      <c r="Q7" s="154">
        <f>IF(ISERROR(VLOOKUP(P7,'Tab. pkt. MJ'!$I$4:$J$54,2)),0,VLOOKUP(P7,'Tab. pkt. MJ'!$I$4:$J$54,2))</f>
        <v>0</v>
      </c>
      <c r="R7" s="307" t="str">
        <f>IF('MJM 500 m'!D7=0,"",'MJM 500 m'!D7)</f>
        <v/>
      </c>
      <c r="S7" s="154">
        <f>IF(ISERROR(VLOOKUP(R7,'Tab. pkt. MJ'!$K$4:$L$54,2)),0,VLOOKUP(R7,'Tab. pkt. MJ'!$K$4:$L$54,2))</f>
        <v>0</v>
      </c>
      <c r="T7" s="308" t="str">
        <f>IF('MJM 100 m'!D7=0,"",'MJM 100 m'!D7)</f>
        <v/>
      </c>
      <c r="U7" s="154">
        <f>IF(ISERROR(VLOOKUP(T7,'Tab. pkt. MJ'!$M$4:$N$54,2)),0,VLOOKUP(T7,'Tab. pkt. MJ'!$M$4:$N$54,2))</f>
        <v>0</v>
      </c>
      <c r="V7" s="295" t="str">
        <f>IF('MJM bieg 3000m'!C8=0,"",'MJM bieg 3000m'!C8)</f>
        <v/>
      </c>
      <c r="W7" s="154">
        <f>IF(ISERROR(VLOOKUP(V7,'Tab. pkt. MJ'!$O$4:$P$104,2)),0,VLOOKUP(V7,'Tab. pkt. MJ'!$O$4:$P$104,2))</f>
        <v>0</v>
      </c>
      <c r="X7" s="156"/>
      <c r="Y7" s="157"/>
      <c r="Z7" s="154">
        <v>0</v>
      </c>
      <c r="AA7" s="158"/>
      <c r="AB7" s="154">
        <v>0</v>
      </c>
      <c r="AC7" s="157"/>
      <c r="AD7" s="157"/>
      <c r="AE7" s="154">
        <v>0</v>
      </c>
      <c r="AF7" s="158"/>
      <c r="AG7" s="154">
        <v>0</v>
      </c>
      <c r="AH7" s="309" t="str">
        <f t="shared" si="7"/>
        <v/>
      </c>
      <c r="AI7" s="296" t="s">
        <v>110</v>
      </c>
      <c r="AJ7" s="296" t="s">
        <v>111</v>
      </c>
      <c r="AK7" s="310" t="e">
        <f t="shared" si="1"/>
        <v>#VALUE!</v>
      </c>
      <c r="AL7" s="311" t="e">
        <f t="shared" si="2"/>
        <v>#VALUE!</v>
      </c>
      <c r="AM7" s="311" t="e">
        <f t="shared" si="3"/>
        <v>#VALUE!</v>
      </c>
      <c r="AN7" s="312" t="e">
        <f t="shared" si="4"/>
        <v>#VALUE!</v>
      </c>
      <c r="AO7" s="313" t="e">
        <f t="shared" si="5"/>
        <v>#VALUE!</v>
      </c>
      <c r="AP7" s="296" t="e">
        <f t="shared" si="6"/>
        <v>#VALUE!</v>
      </c>
      <c r="AQ7" s="302" t="str">
        <f>IF(AH7="","",'Instrukcja obsługi'!$B$2)</f>
        <v/>
      </c>
    </row>
    <row r="8" spans="1:43" ht="15">
      <c r="A8" s="167" t="s">
        <v>6</v>
      </c>
      <c r="B8" s="303" t="str">
        <f>IF('LISTA MJM'!B7=0,"",'LISTA MJM'!B7)</f>
        <v/>
      </c>
      <c r="C8" s="303" t="str">
        <f>IF('LISTA MJM'!C7=0,"",'LISTA MJM'!C7)</f>
        <v/>
      </c>
      <c r="D8" s="303" t="str">
        <f>IF('LISTA MJM'!E7=0,"",'LISTA MJM'!E7)</f>
        <v/>
      </c>
      <c r="E8" s="304" t="str">
        <f>IF('LISTA MJM'!H7=0,"",'LISTA MJM'!H7)</f>
        <v/>
      </c>
      <c r="F8" s="304" t="str">
        <f>IF('LISTA MJM'!G7=0,"",'LISTA MJM'!G7)</f>
        <v/>
      </c>
      <c r="G8" s="154">
        <f>IF(ISERROR(VLOOKUP(F8,'Tab. pkt. MJ'!$A$4:$B$54,2)),0,VLOOKUP(F8,'Tab. pkt. MJ'!$A$4:$B$54,2))</f>
        <v>0</v>
      </c>
      <c r="H8" s="289" t="str">
        <f>IF('MJM 6000 m'!P8=0,"",'MJM 6000 m'!P8)</f>
        <v/>
      </c>
      <c r="I8" s="154">
        <f>IF(ISERROR(VLOOKUP(H8,'Tab. pkt. MJ'!$C$4:$D$104,2)),0,VLOOKUP(H8,'Tab. pkt. MJ'!$C$4:$D$104,2))</f>
        <v>0</v>
      </c>
      <c r="J8" s="155" t="str">
        <f>IFERROR('MJM 6000 m'!Q8/'zbiorcza MJM'!E8,"")</f>
        <v/>
      </c>
      <c r="K8" s="154">
        <f>IF(ISERROR(VLOOKUP(J8,'Tab. pkt. MJ'!$E$4:$F$54,2)),0,VLOOKUP(J8,'Tab. pkt. MJ'!$E$4:$F$54,2))</f>
        <v>0</v>
      </c>
      <c r="L8" s="290">
        <f>'MJ siła max'!C9</f>
        <v>0</v>
      </c>
      <c r="M8" s="305">
        <f>'MJ siła max'!D9</f>
        <v>0</v>
      </c>
      <c r="N8" s="154">
        <f t="shared" si="0"/>
        <v>0</v>
      </c>
      <c r="O8" s="154">
        <f>IF(ISERROR(VLOOKUP(N8,'Tab. pkt. MJ'!$G$4:$H$54,2)),0,0)</f>
        <v>0</v>
      </c>
      <c r="P8" s="306" t="str">
        <f>'MJM doc 7 min'!N8</f>
        <v/>
      </c>
      <c r="Q8" s="154">
        <f>IF(ISERROR(VLOOKUP(P8,'Tab. pkt. MJ'!$I$4:$J$54,2)),0,VLOOKUP(P8,'Tab. pkt. MJ'!$I$4:$J$54,2))</f>
        <v>0</v>
      </c>
      <c r="R8" s="307" t="str">
        <f>IF('MJM 500 m'!D8=0,"",'MJM 500 m'!D8)</f>
        <v/>
      </c>
      <c r="S8" s="154">
        <f>IF(ISERROR(VLOOKUP(R8,'Tab. pkt. MJ'!$K$4:$L$54,2)),0,VLOOKUP(R8,'Tab. pkt. MJ'!$K$4:$L$54,2))</f>
        <v>0</v>
      </c>
      <c r="T8" s="308" t="str">
        <f>IF('MJM 100 m'!D8=0,"",'MJM 100 m'!D8)</f>
        <v/>
      </c>
      <c r="U8" s="154">
        <f>IF(ISERROR(VLOOKUP(T8,'Tab. pkt. MJ'!$M$4:$N$54,2)),0,VLOOKUP(T8,'Tab. pkt. MJ'!$M$4:$N$54,2))</f>
        <v>0</v>
      </c>
      <c r="V8" s="295" t="str">
        <f>IF('MJM bieg 3000m'!C9=0,"",'MJM bieg 3000m'!C9)</f>
        <v/>
      </c>
      <c r="W8" s="154">
        <f>IF(ISERROR(VLOOKUP(V8,'Tab. pkt. MJ'!$O$4:$P$104,2)),0,VLOOKUP(V8,'Tab. pkt. MJ'!$O$4:$P$104,2))</f>
        <v>0</v>
      </c>
      <c r="X8" s="156"/>
      <c r="Y8" s="157"/>
      <c r="Z8" s="154">
        <v>0</v>
      </c>
      <c r="AA8" s="158"/>
      <c r="AB8" s="154">
        <v>0</v>
      </c>
      <c r="AC8" s="157"/>
      <c r="AD8" s="157"/>
      <c r="AE8" s="154">
        <v>0</v>
      </c>
      <c r="AF8" s="158"/>
      <c r="AG8" s="154">
        <v>0</v>
      </c>
      <c r="AH8" s="309" t="str">
        <f t="shared" si="7"/>
        <v/>
      </c>
      <c r="AI8" s="296" t="s">
        <v>151</v>
      </c>
      <c r="AJ8" s="296" t="s">
        <v>112</v>
      </c>
      <c r="AK8" s="310" t="e">
        <f t="shared" si="1"/>
        <v>#VALUE!</v>
      </c>
      <c r="AL8" s="311" t="e">
        <f t="shared" si="2"/>
        <v>#VALUE!</v>
      </c>
      <c r="AM8" s="311" t="e">
        <f t="shared" si="3"/>
        <v>#VALUE!</v>
      </c>
      <c r="AN8" s="312" t="e">
        <f t="shared" si="4"/>
        <v>#VALUE!</v>
      </c>
      <c r="AO8" s="313" t="e">
        <f t="shared" si="5"/>
        <v>#VALUE!</v>
      </c>
      <c r="AP8" s="296" t="e">
        <f t="shared" si="6"/>
        <v>#VALUE!</v>
      </c>
      <c r="AQ8" s="302" t="str">
        <f>IF(AH8="","",'Instrukcja obsługi'!$B$2)</f>
        <v/>
      </c>
    </row>
    <row r="9" spans="1:43" ht="15">
      <c r="A9" s="167" t="s">
        <v>7</v>
      </c>
      <c r="B9" s="303" t="str">
        <f>IF('LISTA MJM'!B8=0,"",'LISTA MJM'!B8)</f>
        <v/>
      </c>
      <c r="C9" s="303" t="str">
        <f>IF('LISTA MJM'!C8=0,"",'LISTA MJM'!C8)</f>
        <v/>
      </c>
      <c r="D9" s="303" t="str">
        <f>IF('LISTA MJM'!E8=0,"",'LISTA MJM'!E8)</f>
        <v/>
      </c>
      <c r="E9" s="304" t="str">
        <f>IF('LISTA MJM'!H8=0,"",'LISTA MJM'!H8)</f>
        <v/>
      </c>
      <c r="F9" s="304" t="str">
        <f>IF('LISTA MJM'!G8=0,"",'LISTA MJM'!G8)</f>
        <v/>
      </c>
      <c r="G9" s="154">
        <f>IF(ISERROR(VLOOKUP(F9,'Tab. pkt. MJ'!$A$4:$B$54,2)),0,VLOOKUP(F9,'Tab. pkt. MJ'!$A$4:$B$54,2))</f>
        <v>0</v>
      </c>
      <c r="H9" s="289" t="str">
        <f>IF('MJM 6000 m'!P9=0,"",'MJM 6000 m'!P9)</f>
        <v/>
      </c>
      <c r="I9" s="154">
        <f>IF(ISERROR(VLOOKUP(H9,'Tab. pkt. MJ'!$C$4:$D$104,2)),0,VLOOKUP(H9,'Tab. pkt. MJ'!$C$4:$D$104,2))</f>
        <v>0</v>
      </c>
      <c r="J9" s="155" t="str">
        <f>IFERROR('MJM 6000 m'!Q9/'zbiorcza MJM'!E9,"")</f>
        <v/>
      </c>
      <c r="K9" s="154">
        <f>IF(ISERROR(VLOOKUP(J9,'Tab. pkt. MJ'!$E$4:$F$54,2)),0,VLOOKUP(J9,'Tab. pkt. MJ'!$E$4:$F$54,2))</f>
        <v>0</v>
      </c>
      <c r="L9" s="290">
        <f>'MJ siła max'!C10</f>
        <v>0</v>
      </c>
      <c r="M9" s="305">
        <f>'MJ siła max'!D10</f>
        <v>0</v>
      </c>
      <c r="N9" s="154">
        <f t="shared" si="0"/>
        <v>0</v>
      </c>
      <c r="O9" s="154">
        <f>IF(ISERROR(VLOOKUP(N9,'Tab. pkt. MJ'!$G$4:$H$54,2)),0,0)</f>
        <v>0</v>
      </c>
      <c r="P9" s="306" t="str">
        <f>'MJM doc 7 min'!N9</f>
        <v/>
      </c>
      <c r="Q9" s="154">
        <f>IF(ISERROR(VLOOKUP(P9,'Tab. pkt. MJ'!$I$4:$J$54,2)),0,VLOOKUP(P9,'Tab. pkt. MJ'!$I$4:$J$54,2))</f>
        <v>0</v>
      </c>
      <c r="R9" s="307" t="str">
        <f>IF('MJM 500 m'!D9=0,"",'MJM 500 m'!D9)</f>
        <v/>
      </c>
      <c r="S9" s="154">
        <f>IF(ISERROR(VLOOKUP(R9,'Tab. pkt. MJ'!$K$4:$L$54,2)),0,VLOOKUP(R9,'Tab. pkt. MJ'!$K$4:$L$54,2))</f>
        <v>0</v>
      </c>
      <c r="T9" s="308" t="str">
        <f>IF('MJM 100 m'!D9=0,"",'MJM 100 m'!D9)</f>
        <v/>
      </c>
      <c r="U9" s="154">
        <f>IF(ISERROR(VLOOKUP(T9,'Tab. pkt. MJ'!$M$4:$N$54,2)),0,VLOOKUP(T9,'Tab. pkt. MJ'!$M$4:$N$54,2))</f>
        <v>0</v>
      </c>
      <c r="V9" s="295" t="str">
        <f>IF('MJM bieg 3000m'!C10=0,"",'MJM bieg 3000m'!C10)</f>
        <v/>
      </c>
      <c r="W9" s="154">
        <f>IF(ISERROR(VLOOKUP(V9,'Tab. pkt. MJ'!$O$4:$P$104,2)),0,VLOOKUP(V9,'Tab. pkt. MJ'!$O$4:$P$104,2))</f>
        <v>0</v>
      </c>
      <c r="X9" s="156"/>
      <c r="Y9" s="157"/>
      <c r="Z9" s="154">
        <v>0</v>
      </c>
      <c r="AA9" s="158"/>
      <c r="AB9" s="154">
        <v>0</v>
      </c>
      <c r="AC9" s="157"/>
      <c r="AD9" s="157"/>
      <c r="AE9" s="154">
        <v>0</v>
      </c>
      <c r="AF9" s="158"/>
      <c r="AG9" s="154">
        <v>0</v>
      </c>
      <c r="AH9" s="309" t="str">
        <f t="shared" si="7"/>
        <v/>
      </c>
      <c r="AI9" s="296"/>
      <c r="AJ9" s="296" t="s">
        <v>107</v>
      </c>
      <c r="AK9" s="310" t="e">
        <f t="shared" si="1"/>
        <v>#VALUE!</v>
      </c>
      <c r="AL9" s="311" t="e">
        <f t="shared" si="2"/>
        <v>#VALUE!</v>
      </c>
      <c r="AM9" s="311" t="e">
        <f t="shared" si="3"/>
        <v>#VALUE!</v>
      </c>
      <c r="AN9" s="312" t="e">
        <f t="shared" si="4"/>
        <v>#VALUE!</v>
      </c>
      <c r="AO9" s="313" t="e">
        <f t="shared" si="5"/>
        <v>#VALUE!</v>
      </c>
      <c r="AP9" s="296" t="e">
        <f t="shared" si="6"/>
        <v>#VALUE!</v>
      </c>
      <c r="AQ9" s="302" t="str">
        <f>IF(AH9="","",'Instrukcja obsługi'!$B$2)</f>
        <v/>
      </c>
    </row>
    <row r="10" spans="1:43" ht="15">
      <c r="A10" s="167" t="s">
        <v>8</v>
      </c>
      <c r="B10" s="303" t="str">
        <f>IF('LISTA MJM'!B9=0,"",'LISTA MJM'!B9)</f>
        <v/>
      </c>
      <c r="C10" s="303" t="str">
        <f>IF('LISTA MJM'!C9=0,"",'LISTA MJM'!C9)</f>
        <v/>
      </c>
      <c r="D10" s="303" t="str">
        <f>IF('LISTA MJM'!E9=0,"",'LISTA MJM'!E9)</f>
        <v/>
      </c>
      <c r="E10" s="304" t="str">
        <f>IF('LISTA MJM'!H9=0,"",'LISTA MJM'!H9)</f>
        <v/>
      </c>
      <c r="F10" s="304" t="str">
        <f>IF('LISTA MJM'!G9=0,"",'LISTA MJM'!G9)</f>
        <v/>
      </c>
      <c r="G10" s="154">
        <f>IF(ISERROR(VLOOKUP(F10,'Tab. pkt. MJ'!$A$4:$B$54,2)),0,VLOOKUP(F10,'Tab. pkt. MJ'!$A$4:$B$54,2))</f>
        <v>0</v>
      </c>
      <c r="H10" s="289" t="str">
        <f>IF('MJM 6000 m'!P10=0,"",'MJM 6000 m'!P10)</f>
        <v/>
      </c>
      <c r="I10" s="154">
        <f>IF(ISERROR(VLOOKUP(H10,'Tab. pkt. MJ'!$C$4:$D$104,2)),0,VLOOKUP(H10,'Tab. pkt. MJ'!$C$4:$D$104,2))</f>
        <v>0</v>
      </c>
      <c r="J10" s="155" t="str">
        <f>IFERROR('MJM 6000 m'!Q10/'zbiorcza MJM'!E10,"")</f>
        <v/>
      </c>
      <c r="K10" s="154">
        <f>IF(ISERROR(VLOOKUP(J10,'Tab. pkt. MJ'!$E$4:$F$54,2)),0,VLOOKUP(J10,'Tab. pkt. MJ'!$E$4:$F$54,2))</f>
        <v>0</v>
      </c>
      <c r="L10" s="290">
        <f>'MJ siła max'!C11</f>
        <v>0</v>
      </c>
      <c r="M10" s="305">
        <f>'MJ siła max'!D11</f>
        <v>0</v>
      </c>
      <c r="N10" s="154">
        <f t="shared" si="0"/>
        <v>0</v>
      </c>
      <c r="O10" s="154">
        <f>IF(ISERROR(VLOOKUP(N10,'Tab. pkt. MJ'!$G$4:$H$54,2)),0,0)</f>
        <v>0</v>
      </c>
      <c r="P10" s="306" t="str">
        <f>'MJM doc 7 min'!N10</f>
        <v/>
      </c>
      <c r="Q10" s="154">
        <f>IF(ISERROR(VLOOKUP(P10,'Tab. pkt. MJ'!$I$4:$J$54,2)),0,VLOOKUP(P10,'Tab. pkt. MJ'!$I$4:$J$54,2))</f>
        <v>0</v>
      </c>
      <c r="R10" s="307" t="str">
        <f>IF('MJM 500 m'!D10=0,"",'MJM 500 m'!D10)</f>
        <v/>
      </c>
      <c r="S10" s="154">
        <f>IF(ISERROR(VLOOKUP(R10,'Tab. pkt. MJ'!$K$4:$L$54,2)),0,VLOOKUP(R10,'Tab. pkt. MJ'!$K$4:$L$54,2))</f>
        <v>0</v>
      </c>
      <c r="T10" s="308" t="str">
        <f>IF('MJM 100 m'!D10=0,"",'MJM 100 m'!D10)</f>
        <v/>
      </c>
      <c r="U10" s="154">
        <f>IF(ISERROR(VLOOKUP(T10,'Tab. pkt. MJ'!$M$4:$N$54,2)),0,VLOOKUP(T10,'Tab. pkt. MJ'!$M$4:$N$54,2))</f>
        <v>0</v>
      </c>
      <c r="V10" s="295" t="str">
        <f>IF('MJM bieg 3000m'!C11=0,"",'MJM bieg 3000m'!C11)</f>
        <v/>
      </c>
      <c r="W10" s="154">
        <f>IF(ISERROR(VLOOKUP(V10,'Tab. pkt. MJ'!$O$4:$P$104,2)),0,VLOOKUP(V10,'Tab. pkt. MJ'!$O$4:$P$104,2))</f>
        <v>0</v>
      </c>
      <c r="X10" s="156"/>
      <c r="Y10" s="157"/>
      <c r="Z10" s="154">
        <v>0</v>
      </c>
      <c r="AA10" s="158"/>
      <c r="AB10" s="154">
        <v>0</v>
      </c>
      <c r="AC10" s="157"/>
      <c r="AD10" s="157"/>
      <c r="AE10" s="154">
        <v>0</v>
      </c>
      <c r="AF10" s="158"/>
      <c r="AG10" s="154">
        <v>0</v>
      </c>
      <c r="AH10" s="309" t="str">
        <f t="shared" si="7"/>
        <v/>
      </c>
      <c r="AI10" s="296"/>
      <c r="AJ10" s="296" t="s">
        <v>110</v>
      </c>
      <c r="AK10" s="310" t="e">
        <f t="shared" si="1"/>
        <v>#VALUE!</v>
      </c>
      <c r="AL10" s="311" t="e">
        <f t="shared" si="2"/>
        <v>#VALUE!</v>
      </c>
      <c r="AM10" s="311" t="e">
        <f t="shared" si="3"/>
        <v>#VALUE!</v>
      </c>
      <c r="AN10" s="312" t="e">
        <f t="shared" si="4"/>
        <v>#VALUE!</v>
      </c>
      <c r="AO10" s="313" t="e">
        <f t="shared" si="5"/>
        <v>#VALUE!</v>
      </c>
      <c r="AP10" s="296" t="e">
        <f t="shared" si="6"/>
        <v>#VALUE!</v>
      </c>
      <c r="AQ10" s="302" t="str">
        <f>IF(AH10="","",'Instrukcja obsługi'!$B$2)</f>
        <v/>
      </c>
    </row>
    <row r="11" spans="1:43" ht="15">
      <c r="A11" s="167" t="s">
        <v>9</v>
      </c>
      <c r="B11" s="303" t="str">
        <f>IF('LISTA MJM'!B10=0,"",'LISTA MJM'!B10)</f>
        <v/>
      </c>
      <c r="C11" s="303" t="str">
        <f>IF('LISTA MJM'!C10=0,"",'LISTA MJM'!C10)</f>
        <v/>
      </c>
      <c r="D11" s="303" t="str">
        <f>IF('LISTA MJM'!E10=0,"",'LISTA MJM'!E10)</f>
        <v/>
      </c>
      <c r="E11" s="304" t="str">
        <f>IF('LISTA MJM'!H10=0,"",'LISTA MJM'!H10)</f>
        <v/>
      </c>
      <c r="F11" s="304" t="str">
        <f>IF('LISTA MJM'!G10=0,"",'LISTA MJM'!G10)</f>
        <v/>
      </c>
      <c r="G11" s="154">
        <f>IF(ISERROR(VLOOKUP(F11,'Tab. pkt. MJ'!$A$4:$B$54,2)),0,VLOOKUP(F11,'Tab. pkt. MJ'!$A$4:$B$54,2))</f>
        <v>0</v>
      </c>
      <c r="H11" s="289" t="str">
        <f>IF('MJM 6000 m'!P11=0,"",'MJM 6000 m'!P11)</f>
        <v/>
      </c>
      <c r="I11" s="154">
        <f>IF(ISERROR(VLOOKUP(H11,'Tab. pkt. MJ'!$C$4:$D$104,2)),0,VLOOKUP(H11,'Tab. pkt. MJ'!$C$4:$D$104,2))</f>
        <v>0</v>
      </c>
      <c r="J11" s="155" t="str">
        <f>IFERROR('MJM 6000 m'!Q11/'zbiorcza MJM'!E11,"")</f>
        <v/>
      </c>
      <c r="K11" s="154">
        <f>IF(ISERROR(VLOOKUP(J11,'Tab. pkt. MJ'!$E$4:$F$54,2)),0,VLOOKUP(J11,'Tab. pkt. MJ'!$E$4:$F$54,2))</f>
        <v>0</v>
      </c>
      <c r="L11" s="290">
        <f>'MJ siła max'!C12</f>
        <v>0</v>
      </c>
      <c r="M11" s="305">
        <f>'MJ siła max'!D12</f>
        <v>0</v>
      </c>
      <c r="N11" s="154">
        <f t="shared" si="0"/>
        <v>0</v>
      </c>
      <c r="O11" s="154">
        <f>IF(ISERROR(VLOOKUP(N11,'Tab. pkt. MJ'!$G$4:$H$54,2)),0,0)</f>
        <v>0</v>
      </c>
      <c r="P11" s="306" t="str">
        <f>'MJM doc 7 min'!N11</f>
        <v/>
      </c>
      <c r="Q11" s="154">
        <f>IF(ISERROR(VLOOKUP(P11,'Tab. pkt. MJ'!$I$4:$J$54,2)),0,VLOOKUP(P11,'Tab. pkt. MJ'!$I$4:$J$54,2))</f>
        <v>0</v>
      </c>
      <c r="R11" s="307" t="str">
        <f>IF('MJM 500 m'!D11=0,"",'MJM 500 m'!D11)</f>
        <v/>
      </c>
      <c r="S11" s="154">
        <f>IF(ISERROR(VLOOKUP(R11,'Tab. pkt. MJ'!$K$4:$L$54,2)),0,VLOOKUP(R11,'Tab. pkt. MJ'!$K$4:$L$54,2))</f>
        <v>0</v>
      </c>
      <c r="T11" s="308" t="str">
        <f>IF('MJM 100 m'!D11=0,"",'MJM 100 m'!D11)</f>
        <v/>
      </c>
      <c r="U11" s="154">
        <f>IF(ISERROR(VLOOKUP(T11,'Tab. pkt. MJ'!$M$4:$N$54,2)),0,VLOOKUP(T11,'Tab. pkt. MJ'!$M$4:$N$54,2))</f>
        <v>0</v>
      </c>
      <c r="V11" s="295" t="str">
        <f>IF('MJM bieg 3000m'!C12=0,"",'MJM bieg 3000m'!C12)</f>
        <v/>
      </c>
      <c r="W11" s="154">
        <f>IF(ISERROR(VLOOKUP(V11,'Tab. pkt. MJ'!$O$4:$P$104,2)),0,VLOOKUP(V11,'Tab. pkt. MJ'!$O$4:$P$104,2))</f>
        <v>0</v>
      </c>
      <c r="X11" s="156"/>
      <c r="Y11" s="157"/>
      <c r="Z11" s="154">
        <v>0</v>
      </c>
      <c r="AA11" s="158"/>
      <c r="AB11" s="154">
        <v>0</v>
      </c>
      <c r="AC11" s="157"/>
      <c r="AD11" s="157"/>
      <c r="AE11" s="154">
        <v>0</v>
      </c>
      <c r="AF11" s="158"/>
      <c r="AG11" s="154">
        <v>0</v>
      </c>
      <c r="AH11" s="309" t="str">
        <f t="shared" si="7"/>
        <v/>
      </c>
      <c r="AI11" s="296"/>
      <c r="AJ11" s="296" t="s">
        <v>105</v>
      </c>
      <c r="AK11" s="310" t="e">
        <f t="shared" si="1"/>
        <v>#VALUE!</v>
      </c>
      <c r="AL11" s="311" t="e">
        <f t="shared" si="2"/>
        <v>#VALUE!</v>
      </c>
      <c r="AM11" s="311" t="e">
        <f t="shared" si="3"/>
        <v>#VALUE!</v>
      </c>
      <c r="AN11" s="312" t="e">
        <f t="shared" si="4"/>
        <v>#VALUE!</v>
      </c>
      <c r="AO11" s="313" t="e">
        <f t="shared" si="5"/>
        <v>#VALUE!</v>
      </c>
      <c r="AP11" s="296" t="e">
        <f t="shared" si="6"/>
        <v>#VALUE!</v>
      </c>
      <c r="AQ11" s="302" t="str">
        <f>IF(AH11="","",'Instrukcja obsługi'!$B$2)</f>
        <v/>
      </c>
    </row>
    <row r="12" spans="1:43" ht="15">
      <c r="A12" s="167" t="s">
        <v>10</v>
      </c>
      <c r="B12" s="303" t="str">
        <f>IF('LISTA MJM'!B11=0,"",'LISTA MJM'!B11)</f>
        <v/>
      </c>
      <c r="C12" s="303" t="str">
        <f>IF('LISTA MJM'!C11=0,"",'LISTA MJM'!C11)</f>
        <v/>
      </c>
      <c r="D12" s="303" t="str">
        <f>IF('LISTA MJM'!E11=0,"",'LISTA MJM'!E11)</f>
        <v/>
      </c>
      <c r="E12" s="304" t="str">
        <f>IF('LISTA MJM'!H11=0,"",'LISTA MJM'!H11)</f>
        <v/>
      </c>
      <c r="F12" s="304" t="str">
        <f>IF('LISTA MJM'!G11=0,"",'LISTA MJM'!G11)</f>
        <v/>
      </c>
      <c r="G12" s="154">
        <f>IF(ISERROR(VLOOKUP(F12,'Tab. pkt. MJ'!$A$4:$B$54,2)),0,VLOOKUP(F12,'Tab. pkt. MJ'!$A$4:$B$54,2))</f>
        <v>0</v>
      </c>
      <c r="H12" s="289" t="str">
        <f>IF('MJM 6000 m'!P12=0,"",'MJM 6000 m'!P12)</f>
        <v/>
      </c>
      <c r="I12" s="154">
        <f>IF(ISERROR(VLOOKUP(H12,'Tab. pkt. MJ'!$C$4:$D$104,2)),0,VLOOKUP(H12,'Tab. pkt. MJ'!$C$4:$D$104,2))</f>
        <v>0</v>
      </c>
      <c r="J12" s="155" t="str">
        <f>IFERROR('MJM 6000 m'!Q12/'zbiorcza MJM'!E12,"")</f>
        <v/>
      </c>
      <c r="K12" s="154">
        <f>IF(ISERROR(VLOOKUP(J12,'Tab. pkt. MJ'!$E$4:$F$54,2)),0,VLOOKUP(J12,'Tab. pkt. MJ'!$E$4:$F$54,2))</f>
        <v>0</v>
      </c>
      <c r="L12" s="290">
        <f>'MJ siła max'!C13</f>
        <v>0</v>
      </c>
      <c r="M12" s="305">
        <f>'MJ siła max'!D13</f>
        <v>0</v>
      </c>
      <c r="N12" s="154">
        <f t="shared" si="0"/>
        <v>0</v>
      </c>
      <c r="O12" s="154">
        <f>IF(ISERROR(VLOOKUP(N12,'Tab. pkt. MJ'!$G$4:$H$54,2)),0,0)</f>
        <v>0</v>
      </c>
      <c r="P12" s="306" t="str">
        <f>'MJM doc 7 min'!N12</f>
        <v/>
      </c>
      <c r="Q12" s="154">
        <f>IF(ISERROR(VLOOKUP(P12,'Tab. pkt. MJ'!$I$4:$J$54,2)),0,VLOOKUP(P12,'Tab. pkt. MJ'!$I$4:$J$54,2))</f>
        <v>0</v>
      </c>
      <c r="R12" s="307" t="str">
        <f>IF('MJM 500 m'!D12=0,"",'MJM 500 m'!D12)</f>
        <v/>
      </c>
      <c r="S12" s="154">
        <f>IF(ISERROR(VLOOKUP(R12,'Tab. pkt. MJ'!$K$4:$L$54,2)),0,VLOOKUP(R12,'Tab. pkt. MJ'!$K$4:$L$54,2))</f>
        <v>0</v>
      </c>
      <c r="T12" s="308" t="str">
        <f>IF('MJM 100 m'!D12=0,"",'MJM 100 m'!D12)</f>
        <v/>
      </c>
      <c r="U12" s="154">
        <f>IF(ISERROR(VLOOKUP(T12,'Tab. pkt. MJ'!$M$4:$N$54,2)),0,VLOOKUP(T12,'Tab. pkt. MJ'!$M$4:$N$54,2))</f>
        <v>0</v>
      </c>
      <c r="V12" s="295" t="str">
        <f>IF('MJM bieg 3000m'!C13=0,"",'MJM bieg 3000m'!C13)</f>
        <v/>
      </c>
      <c r="W12" s="154">
        <f>IF(ISERROR(VLOOKUP(V12,'Tab. pkt. MJ'!$O$4:$P$104,2)),0,VLOOKUP(V12,'Tab. pkt. MJ'!$O$4:$P$104,2))</f>
        <v>0</v>
      </c>
      <c r="X12" s="156"/>
      <c r="Y12" s="157"/>
      <c r="Z12" s="154">
        <v>0</v>
      </c>
      <c r="AA12" s="158"/>
      <c r="AB12" s="154">
        <v>0</v>
      </c>
      <c r="AC12" s="157"/>
      <c r="AD12" s="157"/>
      <c r="AE12" s="154">
        <v>0</v>
      </c>
      <c r="AF12" s="158"/>
      <c r="AG12" s="154">
        <v>0</v>
      </c>
      <c r="AH12" s="309" t="str">
        <f t="shared" si="7"/>
        <v/>
      </c>
      <c r="AI12" s="296"/>
      <c r="AJ12" s="296"/>
      <c r="AK12" s="310" t="e">
        <f t="shared" si="1"/>
        <v>#VALUE!</v>
      </c>
      <c r="AL12" s="311" t="e">
        <f t="shared" si="2"/>
        <v>#VALUE!</v>
      </c>
      <c r="AM12" s="311" t="e">
        <f t="shared" si="3"/>
        <v>#VALUE!</v>
      </c>
      <c r="AN12" s="312" t="e">
        <f t="shared" si="4"/>
        <v>#VALUE!</v>
      </c>
      <c r="AO12" s="313" t="e">
        <f t="shared" si="5"/>
        <v>#VALUE!</v>
      </c>
      <c r="AP12" s="296" t="e">
        <f t="shared" si="6"/>
        <v>#VALUE!</v>
      </c>
      <c r="AQ12" s="302" t="str">
        <f>IF(AH12="","",'Instrukcja obsługi'!$B$2)</f>
        <v/>
      </c>
    </row>
    <row r="13" spans="1:43" ht="15">
      <c r="A13" s="167" t="s">
        <v>11</v>
      </c>
      <c r="B13" s="303" t="str">
        <f>IF('LISTA MJM'!B12=0,"",'LISTA MJM'!B12)</f>
        <v/>
      </c>
      <c r="C13" s="303" t="str">
        <f>IF('LISTA MJM'!C12=0,"",'LISTA MJM'!C12)</f>
        <v/>
      </c>
      <c r="D13" s="303" t="str">
        <f>IF('LISTA MJM'!E12=0,"",'LISTA MJM'!E12)</f>
        <v/>
      </c>
      <c r="E13" s="304" t="str">
        <f>IF('LISTA MJM'!H12=0,"",'LISTA MJM'!H12)</f>
        <v/>
      </c>
      <c r="F13" s="304" t="str">
        <f>IF('LISTA MJM'!G12=0,"",'LISTA MJM'!G12)</f>
        <v/>
      </c>
      <c r="G13" s="154">
        <f>IF(ISERROR(VLOOKUP(F13,'Tab. pkt. MJ'!$A$4:$B$54,2)),0,VLOOKUP(F13,'Tab. pkt. MJ'!$A$4:$B$54,2))</f>
        <v>0</v>
      </c>
      <c r="H13" s="289" t="str">
        <f>IF('MJM 6000 m'!P13=0,"",'MJM 6000 m'!P13)</f>
        <v/>
      </c>
      <c r="I13" s="154">
        <f>IF(ISERROR(VLOOKUP(H13,'Tab. pkt. MJ'!$C$4:$D$104,2)),0,VLOOKUP(H13,'Tab. pkt. MJ'!$C$4:$D$104,2))</f>
        <v>0</v>
      </c>
      <c r="J13" s="155" t="str">
        <f>IFERROR('MJM 6000 m'!Q13/'zbiorcza MJM'!E13,"")</f>
        <v/>
      </c>
      <c r="K13" s="154">
        <f>IF(ISERROR(VLOOKUP(J13,'Tab. pkt. MJ'!$E$4:$F$54,2)),0,VLOOKUP(J13,'Tab. pkt. MJ'!$E$4:$F$54,2))</f>
        <v>0</v>
      </c>
      <c r="L13" s="290">
        <f>'MJ siła max'!C14</f>
        <v>0</v>
      </c>
      <c r="M13" s="305">
        <f>'MJ siła max'!D14</f>
        <v>0</v>
      </c>
      <c r="N13" s="154">
        <f t="shared" si="0"/>
        <v>0</v>
      </c>
      <c r="O13" s="154">
        <f>IF(ISERROR(VLOOKUP(N13,'Tab. pkt. MJ'!$G$4:$H$54,2)),0,0)</f>
        <v>0</v>
      </c>
      <c r="P13" s="306" t="str">
        <f>'MJM doc 7 min'!N13</f>
        <v/>
      </c>
      <c r="Q13" s="154">
        <f>IF(ISERROR(VLOOKUP(P13,'Tab. pkt. MJ'!$I$4:$J$54,2)),0,VLOOKUP(P13,'Tab. pkt. MJ'!$I$4:$J$54,2))</f>
        <v>0</v>
      </c>
      <c r="R13" s="307" t="str">
        <f>IF('MJM 500 m'!D13=0,"",'MJM 500 m'!D13)</f>
        <v/>
      </c>
      <c r="S13" s="154">
        <f>IF(ISERROR(VLOOKUP(R13,'Tab. pkt. MJ'!$K$4:$L$54,2)),0,VLOOKUP(R13,'Tab. pkt. MJ'!$K$4:$L$54,2))</f>
        <v>0</v>
      </c>
      <c r="T13" s="308" t="str">
        <f>IF('MJM 100 m'!D13=0,"",'MJM 100 m'!D13)</f>
        <v/>
      </c>
      <c r="U13" s="154">
        <f>IF(ISERROR(VLOOKUP(T13,'Tab. pkt. MJ'!$M$4:$N$54,2)),0,VLOOKUP(T13,'Tab. pkt. MJ'!$M$4:$N$54,2))</f>
        <v>0</v>
      </c>
      <c r="V13" s="295" t="str">
        <f>IF('MJM bieg 3000m'!C14=0,"",'MJM bieg 3000m'!C14)</f>
        <v/>
      </c>
      <c r="W13" s="154">
        <f>IF(ISERROR(VLOOKUP(V13,'Tab. pkt. MJ'!$O$4:$P$104,2)),0,VLOOKUP(V13,'Tab. pkt. MJ'!$O$4:$P$104,2))</f>
        <v>0</v>
      </c>
      <c r="X13" s="156"/>
      <c r="Y13" s="157"/>
      <c r="Z13" s="154">
        <v>0</v>
      </c>
      <c r="AA13" s="158"/>
      <c r="AB13" s="154">
        <v>0</v>
      </c>
      <c r="AC13" s="157"/>
      <c r="AD13" s="157"/>
      <c r="AE13" s="154">
        <v>0</v>
      </c>
      <c r="AF13" s="158"/>
      <c r="AG13" s="154">
        <v>0</v>
      </c>
      <c r="AH13" s="309" t="str">
        <f t="shared" si="7"/>
        <v/>
      </c>
      <c r="AI13" s="296"/>
      <c r="AJ13" s="296"/>
      <c r="AK13" s="310" t="e">
        <f t="shared" si="1"/>
        <v>#VALUE!</v>
      </c>
      <c r="AL13" s="311" t="e">
        <f t="shared" si="2"/>
        <v>#VALUE!</v>
      </c>
      <c r="AM13" s="311" t="e">
        <f t="shared" si="3"/>
        <v>#VALUE!</v>
      </c>
      <c r="AN13" s="312" t="e">
        <f t="shared" si="4"/>
        <v>#VALUE!</v>
      </c>
      <c r="AO13" s="313" t="e">
        <f t="shared" si="5"/>
        <v>#VALUE!</v>
      </c>
      <c r="AP13" s="296" t="e">
        <f t="shared" si="6"/>
        <v>#VALUE!</v>
      </c>
      <c r="AQ13" s="302" t="str">
        <f>IF(AH13="","",'Instrukcja obsługi'!$B$2)</f>
        <v/>
      </c>
    </row>
    <row r="14" spans="1:43" ht="15">
      <c r="A14" s="167" t="s">
        <v>12</v>
      </c>
      <c r="B14" s="303" t="str">
        <f>IF('LISTA MJM'!B13=0,"",'LISTA MJM'!B13)</f>
        <v/>
      </c>
      <c r="C14" s="303" t="str">
        <f>IF('LISTA MJM'!C13=0,"",'LISTA MJM'!C13)</f>
        <v/>
      </c>
      <c r="D14" s="303" t="str">
        <f>IF('LISTA MJM'!E13=0,"",'LISTA MJM'!E13)</f>
        <v/>
      </c>
      <c r="E14" s="304" t="str">
        <f>IF('LISTA MJM'!H13=0,"",'LISTA MJM'!H13)</f>
        <v/>
      </c>
      <c r="F14" s="304" t="str">
        <f>IF('LISTA MJM'!G13=0,"",'LISTA MJM'!G13)</f>
        <v/>
      </c>
      <c r="G14" s="154">
        <f>IF(ISERROR(VLOOKUP(F14,'Tab. pkt. MJ'!$A$4:$B$54,2)),0,VLOOKUP(F14,'Tab. pkt. MJ'!$A$4:$B$54,2))</f>
        <v>0</v>
      </c>
      <c r="H14" s="289" t="str">
        <f>IF('MJM 6000 m'!P14=0,"",'MJM 6000 m'!P14)</f>
        <v/>
      </c>
      <c r="I14" s="154">
        <f>IF(ISERROR(VLOOKUP(H14,'Tab. pkt. MJ'!$C$4:$D$104,2)),0,VLOOKUP(H14,'Tab. pkt. MJ'!$C$4:$D$104,2))</f>
        <v>0</v>
      </c>
      <c r="J14" s="155" t="str">
        <f>IFERROR('MJM 6000 m'!Q14/'zbiorcza MJM'!E14,"")</f>
        <v/>
      </c>
      <c r="K14" s="154">
        <f>IF(ISERROR(VLOOKUP(J14,'Tab. pkt. MJ'!$E$4:$F$54,2)),0,VLOOKUP(J14,'Tab. pkt. MJ'!$E$4:$F$54,2))</f>
        <v>0</v>
      </c>
      <c r="L14" s="290">
        <f>'MJ siła max'!C15</f>
        <v>0</v>
      </c>
      <c r="M14" s="305">
        <f>'MJ siła max'!D15</f>
        <v>0</v>
      </c>
      <c r="N14" s="154">
        <f t="shared" si="0"/>
        <v>0</v>
      </c>
      <c r="O14" s="154">
        <f>IF(ISERROR(VLOOKUP(N14,'Tab. pkt. MJ'!$G$4:$H$54,2)),0,0)</f>
        <v>0</v>
      </c>
      <c r="P14" s="306" t="str">
        <f>'MJM doc 7 min'!N14</f>
        <v/>
      </c>
      <c r="Q14" s="154">
        <f>IF(ISERROR(VLOOKUP(P14,'Tab. pkt. MJ'!$I$4:$J$54,2)),0,VLOOKUP(P14,'Tab. pkt. MJ'!$I$4:$J$54,2))</f>
        <v>0</v>
      </c>
      <c r="R14" s="307" t="str">
        <f>IF('MJM 500 m'!D14=0,"",'MJM 500 m'!D14)</f>
        <v/>
      </c>
      <c r="S14" s="154">
        <f>IF(ISERROR(VLOOKUP(R14,'Tab. pkt. MJ'!$K$4:$L$54,2)),0,VLOOKUP(R14,'Tab. pkt. MJ'!$K$4:$L$54,2))</f>
        <v>0</v>
      </c>
      <c r="T14" s="308" t="str">
        <f>IF('MJM 100 m'!D14=0,"",'MJM 100 m'!D14)</f>
        <v/>
      </c>
      <c r="U14" s="154">
        <f>IF(ISERROR(VLOOKUP(T14,'Tab. pkt. MJ'!$M$4:$N$54,2)),0,VLOOKUP(T14,'Tab. pkt. MJ'!$M$4:$N$54,2))</f>
        <v>0</v>
      </c>
      <c r="V14" s="295" t="str">
        <f>IF('MJM bieg 3000m'!C15=0,"",'MJM bieg 3000m'!C15)</f>
        <v/>
      </c>
      <c r="W14" s="154">
        <f>IF(ISERROR(VLOOKUP(V14,'Tab. pkt. MJ'!$O$4:$P$104,2)),0,VLOOKUP(V14,'Tab. pkt. MJ'!$O$4:$P$104,2))</f>
        <v>0</v>
      </c>
      <c r="X14" s="156"/>
      <c r="Y14" s="157"/>
      <c r="Z14" s="154">
        <v>0</v>
      </c>
      <c r="AA14" s="158"/>
      <c r="AB14" s="154">
        <v>0</v>
      </c>
      <c r="AC14" s="157"/>
      <c r="AD14" s="157"/>
      <c r="AE14" s="154">
        <v>0</v>
      </c>
      <c r="AF14" s="158"/>
      <c r="AG14" s="154">
        <v>0</v>
      </c>
      <c r="AH14" s="309" t="str">
        <f t="shared" si="7"/>
        <v/>
      </c>
      <c r="AI14" s="296"/>
      <c r="AJ14" s="296"/>
      <c r="AK14" s="310" t="e">
        <f>H14/12</f>
        <v>#VALUE!</v>
      </c>
      <c r="AL14" s="311" t="e">
        <f t="shared" si="2"/>
        <v>#VALUE!</v>
      </c>
      <c r="AM14" s="311" t="e">
        <f t="shared" si="3"/>
        <v>#VALUE!</v>
      </c>
      <c r="AN14" s="312" t="e">
        <f t="shared" si="4"/>
        <v>#VALUE!</v>
      </c>
      <c r="AO14" s="313" t="e">
        <f t="shared" si="5"/>
        <v>#VALUE!</v>
      </c>
      <c r="AP14" s="296" t="e">
        <f t="shared" si="6"/>
        <v>#VALUE!</v>
      </c>
      <c r="AQ14" s="302" t="str">
        <f>IF(AH14="","",'Instrukcja obsługi'!$B$2)</f>
        <v/>
      </c>
    </row>
    <row r="15" spans="1:43" ht="15">
      <c r="A15" s="167" t="s">
        <v>13</v>
      </c>
      <c r="B15" s="303" t="str">
        <f>IF('LISTA MJM'!B14=0,"",'LISTA MJM'!B14)</f>
        <v/>
      </c>
      <c r="C15" s="303" t="str">
        <f>IF('LISTA MJM'!C14=0,"",'LISTA MJM'!C14)</f>
        <v/>
      </c>
      <c r="D15" s="303" t="str">
        <f>IF('LISTA MJM'!E14=0,"",'LISTA MJM'!E14)</f>
        <v/>
      </c>
      <c r="E15" s="304" t="str">
        <f>IF('LISTA MJM'!H14=0,"",'LISTA MJM'!H14)</f>
        <v/>
      </c>
      <c r="F15" s="304" t="str">
        <f>IF('LISTA MJM'!G14=0,"",'LISTA MJM'!G14)</f>
        <v/>
      </c>
      <c r="G15" s="154">
        <f>IF(ISERROR(VLOOKUP(F15,'Tab. pkt. MJ'!$A$4:$B$54,2)),0,VLOOKUP(F15,'Tab. pkt. MJ'!$A$4:$B$54,2))</f>
        <v>0</v>
      </c>
      <c r="H15" s="289" t="str">
        <f>IF('MJM 6000 m'!P15=0,"",'MJM 6000 m'!P15)</f>
        <v/>
      </c>
      <c r="I15" s="154">
        <f>IF(ISERROR(VLOOKUP(H15,'Tab. pkt. MJ'!$C$4:$D$104,2)),0,VLOOKUP(H15,'Tab. pkt. MJ'!$C$4:$D$104,2))</f>
        <v>0</v>
      </c>
      <c r="J15" s="155" t="str">
        <f>IFERROR('MJM 6000 m'!Q15/'zbiorcza MJM'!E15,"")</f>
        <v/>
      </c>
      <c r="K15" s="154">
        <f>IF(ISERROR(VLOOKUP(J15,'Tab. pkt. MJ'!$E$4:$F$54,2)),0,VLOOKUP(J15,'Tab. pkt. MJ'!$E$4:$F$54,2))</f>
        <v>0</v>
      </c>
      <c r="L15" s="290">
        <f>'MJ siła max'!C16</f>
        <v>0</v>
      </c>
      <c r="M15" s="305">
        <f>'MJ siła max'!D16</f>
        <v>0</v>
      </c>
      <c r="N15" s="154">
        <f t="shared" si="0"/>
        <v>0</v>
      </c>
      <c r="O15" s="154">
        <f>IF(ISERROR(VLOOKUP(N15,'Tab. pkt. MJ'!$G$4:$H$54,2)),0,0)</f>
        <v>0</v>
      </c>
      <c r="P15" s="306" t="str">
        <f>'MJM doc 7 min'!N15</f>
        <v/>
      </c>
      <c r="Q15" s="154">
        <f>IF(ISERROR(VLOOKUP(P15,'Tab. pkt. MJ'!$I$4:$J$54,2)),0,VLOOKUP(P15,'Tab. pkt. MJ'!$I$4:$J$54,2))</f>
        <v>0</v>
      </c>
      <c r="R15" s="307" t="str">
        <f>IF('MJM 500 m'!D15=0,"",'MJM 500 m'!D15)</f>
        <v/>
      </c>
      <c r="S15" s="154">
        <f>IF(ISERROR(VLOOKUP(R15,'Tab. pkt. MJ'!$K$4:$L$54,2)),0,VLOOKUP(R15,'Tab. pkt. MJ'!$K$4:$L$54,2))</f>
        <v>0</v>
      </c>
      <c r="T15" s="308" t="str">
        <f>IF('MJM 100 m'!D15=0,"",'MJM 100 m'!D15)</f>
        <v/>
      </c>
      <c r="U15" s="154">
        <f>IF(ISERROR(VLOOKUP(T15,'Tab. pkt. MJ'!$M$4:$N$54,2)),0,VLOOKUP(T15,'Tab. pkt. MJ'!$M$4:$N$54,2))</f>
        <v>0</v>
      </c>
      <c r="V15" s="295" t="str">
        <f>IF('MJM bieg 3000m'!C16=0,"",'MJM bieg 3000m'!C16)</f>
        <v/>
      </c>
      <c r="W15" s="154">
        <f>IF(ISERROR(VLOOKUP(V15,'Tab. pkt. MJ'!$O$4:$P$104,2)),0,VLOOKUP(V15,'Tab. pkt. MJ'!$O$4:$P$104,2))</f>
        <v>0</v>
      </c>
      <c r="X15" s="156"/>
      <c r="Y15" s="157"/>
      <c r="Z15" s="154">
        <v>0</v>
      </c>
      <c r="AA15" s="158"/>
      <c r="AB15" s="154">
        <v>0</v>
      </c>
      <c r="AC15" s="157"/>
      <c r="AD15" s="157"/>
      <c r="AE15" s="154">
        <v>0</v>
      </c>
      <c r="AF15" s="158"/>
      <c r="AG15" s="154">
        <v>0</v>
      </c>
      <c r="AH15" s="309" t="str">
        <f t="shared" si="7"/>
        <v/>
      </c>
      <c r="AI15" s="296"/>
      <c r="AJ15" s="296"/>
      <c r="AK15" s="310" t="e">
        <f t="shared" si="1"/>
        <v>#VALUE!</v>
      </c>
      <c r="AL15" s="311" t="e">
        <f t="shared" si="2"/>
        <v>#VALUE!</v>
      </c>
      <c r="AM15" s="311" t="e">
        <f t="shared" si="3"/>
        <v>#VALUE!</v>
      </c>
      <c r="AN15" s="312" t="e">
        <f t="shared" si="4"/>
        <v>#VALUE!</v>
      </c>
      <c r="AO15" s="313" t="e">
        <f t="shared" si="5"/>
        <v>#VALUE!</v>
      </c>
      <c r="AP15" s="296" t="e">
        <f t="shared" si="6"/>
        <v>#VALUE!</v>
      </c>
      <c r="AQ15" s="302" t="str">
        <f>IF(AH15="","",'Instrukcja obsługi'!$B$2)</f>
        <v/>
      </c>
    </row>
    <row r="16" spans="1:43" ht="15">
      <c r="A16" s="167" t="s">
        <v>14</v>
      </c>
      <c r="B16" s="303" t="str">
        <f>IF('LISTA MJM'!B15=0,"",'LISTA MJM'!B15)</f>
        <v/>
      </c>
      <c r="C16" s="303" t="str">
        <f>IF('LISTA MJM'!C15=0,"",'LISTA MJM'!C15)</f>
        <v/>
      </c>
      <c r="D16" s="303" t="str">
        <f>IF('LISTA MJM'!E15=0,"",'LISTA MJM'!E15)</f>
        <v/>
      </c>
      <c r="E16" s="304" t="str">
        <f>IF('LISTA MJM'!H15=0,"",'LISTA MJM'!H15)</f>
        <v/>
      </c>
      <c r="F16" s="304" t="str">
        <f>IF('LISTA MJM'!G15=0,"",'LISTA MJM'!G15)</f>
        <v/>
      </c>
      <c r="G16" s="154">
        <f>IF(ISERROR(VLOOKUP(F16,'Tab. pkt. MJ'!$A$4:$B$54,2)),0,VLOOKUP(F16,'Tab. pkt. MJ'!$A$4:$B$54,2))</f>
        <v>0</v>
      </c>
      <c r="H16" s="289" t="str">
        <f>IF('MJM 6000 m'!P16=0,"",'MJM 6000 m'!P16)</f>
        <v/>
      </c>
      <c r="I16" s="154">
        <f>IF(ISERROR(VLOOKUP(H16,'Tab. pkt. MJ'!$C$4:$D$104,2)),0,VLOOKUP(H16,'Tab. pkt. MJ'!$C$4:$D$104,2))</f>
        <v>0</v>
      </c>
      <c r="J16" s="155" t="str">
        <f>IFERROR('MJM 6000 m'!Q16/'zbiorcza MJM'!E16,"")</f>
        <v/>
      </c>
      <c r="K16" s="154">
        <f>IF(ISERROR(VLOOKUP(J16,'Tab. pkt. MJ'!$E$4:$F$54,2)),0,VLOOKUP(J16,'Tab. pkt. MJ'!$E$4:$F$54,2))</f>
        <v>0</v>
      </c>
      <c r="L16" s="290">
        <f>'MJ siła max'!C17</f>
        <v>0</v>
      </c>
      <c r="M16" s="305">
        <f>'MJ siła max'!D17</f>
        <v>0</v>
      </c>
      <c r="N16" s="154">
        <f t="shared" si="0"/>
        <v>0</v>
      </c>
      <c r="O16" s="154">
        <f>IF(ISERROR(VLOOKUP(N16,'Tab. pkt. MJ'!$G$4:$H$54,2)),0,0)</f>
        <v>0</v>
      </c>
      <c r="P16" s="306" t="str">
        <f>'MJM doc 7 min'!N16</f>
        <v/>
      </c>
      <c r="Q16" s="154">
        <f>IF(ISERROR(VLOOKUP(P16,'Tab. pkt. MJ'!$I$4:$J$54,2)),0,VLOOKUP(P16,'Tab. pkt. MJ'!$I$4:$J$54,2))</f>
        <v>0</v>
      </c>
      <c r="R16" s="307" t="str">
        <f>IF('MJM 500 m'!D16=0,"",'MJM 500 m'!D16)</f>
        <v/>
      </c>
      <c r="S16" s="154">
        <f>IF(ISERROR(VLOOKUP(R16,'Tab. pkt. MJ'!$K$4:$L$54,2)),0,VLOOKUP(R16,'Tab. pkt. MJ'!$K$4:$L$54,2))</f>
        <v>0</v>
      </c>
      <c r="T16" s="308" t="str">
        <f>IF('MJM 100 m'!D16=0,"",'MJM 100 m'!D16)</f>
        <v/>
      </c>
      <c r="U16" s="154">
        <f>IF(ISERROR(VLOOKUP(T16,'Tab. pkt. MJ'!$M$4:$N$54,2)),0,VLOOKUP(T16,'Tab. pkt. MJ'!$M$4:$N$54,2))</f>
        <v>0</v>
      </c>
      <c r="V16" s="295" t="str">
        <f>IF('MJM bieg 3000m'!C17=0,"",'MJM bieg 3000m'!C17)</f>
        <v/>
      </c>
      <c r="W16" s="154">
        <f>IF(ISERROR(VLOOKUP(V16,'Tab. pkt. MJ'!$O$4:$P$104,2)),0,VLOOKUP(V16,'Tab. pkt. MJ'!$O$4:$P$104,2))</f>
        <v>0</v>
      </c>
      <c r="X16" s="156"/>
      <c r="Y16" s="157"/>
      <c r="Z16" s="154">
        <v>0</v>
      </c>
      <c r="AA16" s="158"/>
      <c r="AB16" s="154">
        <v>0</v>
      </c>
      <c r="AC16" s="157"/>
      <c r="AD16" s="157"/>
      <c r="AE16" s="154">
        <v>0</v>
      </c>
      <c r="AF16" s="158"/>
      <c r="AG16" s="154">
        <v>0</v>
      </c>
      <c r="AH16" s="309" t="str">
        <f t="shared" si="7"/>
        <v/>
      </c>
      <c r="AI16" s="296"/>
      <c r="AJ16" s="296"/>
      <c r="AK16" s="310" t="e">
        <f t="shared" si="1"/>
        <v>#VALUE!</v>
      </c>
      <c r="AL16" s="311" t="e">
        <f t="shared" si="2"/>
        <v>#VALUE!</v>
      </c>
      <c r="AM16" s="311" t="e">
        <f t="shared" si="3"/>
        <v>#VALUE!</v>
      </c>
      <c r="AN16" s="312" t="e">
        <f t="shared" si="4"/>
        <v>#VALUE!</v>
      </c>
      <c r="AO16" s="313" t="e">
        <f t="shared" si="5"/>
        <v>#VALUE!</v>
      </c>
      <c r="AP16" s="296" t="e">
        <f t="shared" si="6"/>
        <v>#VALUE!</v>
      </c>
      <c r="AQ16" s="302" t="str">
        <f>IF(AH16="","",'Instrukcja obsługi'!$B$2)</f>
        <v/>
      </c>
    </row>
    <row r="17" spans="1:43" ht="15">
      <c r="A17" s="167" t="s">
        <v>15</v>
      </c>
      <c r="B17" s="303" t="str">
        <f>IF('LISTA MJM'!B16=0,"",'LISTA MJM'!B16)</f>
        <v/>
      </c>
      <c r="C17" s="303" t="str">
        <f>IF('LISTA MJM'!C16=0,"",'LISTA MJM'!C16)</f>
        <v/>
      </c>
      <c r="D17" s="303" t="str">
        <f>IF('LISTA MJM'!E16=0,"",'LISTA MJM'!E16)</f>
        <v/>
      </c>
      <c r="E17" s="304" t="str">
        <f>IF('LISTA MJM'!H16=0,"",'LISTA MJM'!H16)</f>
        <v/>
      </c>
      <c r="F17" s="304" t="str">
        <f>IF('LISTA MJM'!G16=0,"",'LISTA MJM'!G16)</f>
        <v/>
      </c>
      <c r="G17" s="154">
        <f>IF(ISERROR(VLOOKUP(F17,'Tab. pkt. MJ'!$A$4:$B$54,2)),0,VLOOKUP(F17,'Tab. pkt. MJ'!$A$4:$B$54,2))</f>
        <v>0</v>
      </c>
      <c r="H17" s="289" t="str">
        <f>IF('MJM 6000 m'!P17=0,"",'MJM 6000 m'!P17)</f>
        <v/>
      </c>
      <c r="I17" s="154">
        <f>IF(ISERROR(VLOOKUP(H17,'Tab. pkt. MJ'!$C$4:$D$104,2)),0,VLOOKUP(H17,'Tab. pkt. MJ'!$C$4:$D$104,2))</f>
        <v>0</v>
      </c>
      <c r="J17" s="155" t="str">
        <f>IFERROR('MJM 6000 m'!Q17/'zbiorcza MJM'!E17,"")</f>
        <v/>
      </c>
      <c r="K17" s="154">
        <f>IF(ISERROR(VLOOKUP(J17,'Tab. pkt. MJ'!$E$4:$F$54,2)),0,VLOOKUP(J17,'Tab. pkt. MJ'!$E$4:$F$54,2))</f>
        <v>0</v>
      </c>
      <c r="L17" s="290">
        <f>'MJ siła max'!C18</f>
        <v>0</v>
      </c>
      <c r="M17" s="305">
        <f>'MJ siła max'!D18</f>
        <v>0</v>
      </c>
      <c r="N17" s="154">
        <f t="shared" si="0"/>
        <v>0</v>
      </c>
      <c r="O17" s="154">
        <f>IF(ISERROR(VLOOKUP(N17,'Tab. pkt. MJ'!$G$4:$H$54,2)),0,0)</f>
        <v>0</v>
      </c>
      <c r="P17" s="306" t="str">
        <f>'MJM doc 7 min'!N17</f>
        <v/>
      </c>
      <c r="Q17" s="154">
        <f>IF(ISERROR(VLOOKUP(P17,'Tab. pkt. MJ'!$I$4:$J$54,2)),0,VLOOKUP(P17,'Tab. pkt. MJ'!$I$4:$J$54,2))</f>
        <v>0</v>
      </c>
      <c r="R17" s="307" t="str">
        <f>IF('MJM 500 m'!D17=0,"",'MJM 500 m'!D17)</f>
        <v/>
      </c>
      <c r="S17" s="154">
        <f>IF(ISERROR(VLOOKUP(R17,'Tab. pkt. MJ'!$K$4:$L$54,2)),0,VLOOKUP(R17,'Tab. pkt. MJ'!$K$4:$L$54,2))</f>
        <v>0</v>
      </c>
      <c r="T17" s="308" t="str">
        <f>IF('MJM 100 m'!D17=0,"",'MJM 100 m'!D17)</f>
        <v/>
      </c>
      <c r="U17" s="154">
        <f>IF(ISERROR(VLOOKUP(T17,'Tab. pkt. MJ'!$M$4:$N$54,2)),0,VLOOKUP(T17,'Tab. pkt. MJ'!$M$4:$N$54,2))</f>
        <v>0</v>
      </c>
      <c r="V17" s="295" t="str">
        <f>IF('MJM bieg 3000m'!C18=0,"",'MJM bieg 3000m'!C18)</f>
        <v/>
      </c>
      <c r="W17" s="154">
        <f>IF(ISERROR(VLOOKUP(V17,'Tab. pkt. MJ'!$O$4:$P$104,2)),0,VLOOKUP(V17,'Tab. pkt. MJ'!$O$4:$P$104,2))</f>
        <v>0</v>
      </c>
      <c r="X17" s="156"/>
      <c r="Y17" s="157"/>
      <c r="Z17" s="154">
        <v>0</v>
      </c>
      <c r="AA17" s="158"/>
      <c r="AB17" s="154">
        <v>0</v>
      </c>
      <c r="AC17" s="157"/>
      <c r="AD17" s="157"/>
      <c r="AE17" s="154">
        <v>0</v>
      </c>
      <c r="AF17" s="158"/>
      <c r="AG17" s="154">
        <v>0</v>
      </c>
      <c r="AH17" s="309" t="str">
        <f t="shared" si="7"/>
        <v/>
      </c>
      <c r="AI17" s="296"/>
      <c r="AJ17" s="296"/>
      <c r="AK17" s="310" t="e">
        <f t="shared" si="1"/>
        <v>#VALUE!</v>
      </c>
      <c r="AL17" s="311" t="e">
        <f t="shared" si="2"/>
        <v>#VALUE!</v>
      </c>
      <c r="AM17" s="311" t="e">
        <f t="shared" si="3"/>
        <v>#VALUE!</v>
      </c>
      <c r="AN17" s="312" t="e">
        <f t="shared" si="4"/>
        <v>#VALUE!</v>
      </c>
      <c r="AO17" s="313" t="e">
        <f t="shared" si="5"/>
        <v>#VALUE!</v>
      </c>
      <c r="AP17" s="296" t="e">
        <f t="shared" si="6"/>
        <v>#VALUE!</v>
      </c>
      <c r="AQ17" s="302" t="str">
        <f>IF(AH17="","",'Instrukcja obsługi'!$B$2)</f>
        <v/>
      </c>
    </row>
    <row r="18" spans="1:43" ht="15">
      <c r="A18" s="167" t="s">
        <v>16</v>
      </c>
      <c r="B18" s="303" t="str">
        <f>IF('LISTA MJM'!B17=0,"",'LISTA MJM'!B17)</f>
        <v/>
      </c>
      <c r="C18" s="303" t="str">
        <f>IF('LISTA MJM'!C17=0,"",'LISTA MJM'!C17)</f>
        <v/>
      </c>
      <c r="D18" s="303" t="str">
        <f>IF('LISTA MJM'!E17=0,"",'LISTA MJM'!E17)</f>
        <v/>
      </c>
      <c r="E18" s="304" t="str">
        <f>IF('LISTA MJM'!H17=0,"",'LISTA MJM'!H17)</f>
        <v/>
      </c>
      <c r="F18" s="304" t="str">
        <f>IF('LISTA MJM'!G17=0,"",'LISTA MJM'!G17)</f>
        <v/>
      </c>
      <c r="G18" s="154">
        <f>IF(ISERROR(VLOOKUP(F18,'Tab. pkt. MJ'!$A$4:$B$54,2)),0,VLOOKUP(F18,'Tab. pkt. MJ'!$A$4:$B$54,2))</f>
        <v>0</v>
      </c>
      <c r="H18" s="289" t="str">
        <f>IF('MJM 6000 m'!P18=0,"",'MJM 6000 m'!P18)</f>
        <v/>
      </c>
      <c r="I18" s="154">
        <f>IF(ISERROR(VLOOKUP(H18,'Tab. pkt. MJ'!$C$4:$D$104,2)),0,VLOOKUP(H18,'Tab. pkt. MJ'!$C$4:$D$104,2))</f>
        <v>0</v>
      </c>
      <c r="J18" s="155" t="str">
        <f>IFERROR('MJM 6000 m'!Q18/'zbiorcza MJM'!E18,"")</f>
        <v/>
      </c>
      <c r="K18" s="154">
        <f>IF(ISERROR(VLOOKUP(J18,'Tab. pkt. MJ'!$E$4:$F$54,2)),0,VLOOKUP(J18,'Tab. pkt. MJ'!$E$4:$F$54,2))</f>
        <v>0</v>
      </c>
      <c r="L18" s="290">
        <f>'MJ siła max'!C19</f>
        <v>0</v>
      </c>
      <c r="M18" s="305">
        <f>'MJ siła max'!D19</f>
        <v>0</v>
      </c>
      <c r="N18" s="154">
        <f t="shared" si="0"/>
        <v>0</v>
      </c>
      <c r="O18" s="154">
        <f>IF(ISERROR(VLOOKUP(N18,'Tab. pkt. MJ'!$G$4:$H$54,2)),0,0)</f>
        <v>0</v>
      </c>
      <c r="P18" s="306" t="str">
        <f>'MJM doc 7 min'!N18</f>
        <v/>
      </c>
      <c r="Q18" s="154">
        <f>IF(ISERROR(VLOOKUP(P18,'Tab. pkt. MJ'!$I$4:$J$54,2)),0,VLOOKUP(P18,'Tab. pkt. MJ'!$I$4:$J$54,2))</f>
        <v>0</v>
      </c>
      <c r="R18" s="307" t="str">
        <f>IF('MJM 500 m'!D18=0,"",'MJM 500 m'!D18)</f>
        <v/>
      </c>
      <c r="S18" s="154">
        <f>IF(ISERROR(VLOOKUP(R18,'Tab. pkt. MJ'!$K$4:$L$54,2)),0,VLOOKUP(R18,'Tab. pkt. MJ'!$K$4:$L$54,2))</f>
        <v>0</v>
      </c>
      <c r="T18" s="308" t="str">
        <f>IF('MJM 100 m'!D18=0,"",'MJM 100 m'!D18)</f>
        <v/>
      </c>
      <c r="U18" s="154">
        <f>IF(ISERROR(VLOOKUP(T18,'Tab. pkt. MJ'!$M$4:$N$54,2)),0,VLOOKUP(T18,'Tab. pkt. MJ'!$M$4:$N$54,2))</f>
        <v>0</v>
      </c>
      <c r="V18" s="295" t="str">
        <f>IF('MJM bieg 3000m'!C19=0,"",'MJM bieg 3000m'!C19)</f>
        <v/>
      </c>
      <c r="W18" s="154">
        <f>IF(ISERROR(VLOOKUP(V18,'Tab. pkt. MJ'!$O$4:$P$104,2)),0,VLOOKUP(V18,'Tab. pkt. MJ'!$O$4:$P$104,2))</f>
        <v>0</v>
      </c>
      <c r="X18" s="156"/>
      <c r="Y18" s="157"/>
      <c r="Z18" s="154">
        <v>0</v>
      </c>
      <c r="AA18" s="158"/>
      <c r="AB18" s="154">
        <v>0</v>
      </c>
      <c r="AC18" s="157"/>
      <c r="AD18" s="157"/>
      <c r="AE18" s="154">
        <v>0</v>
      </c>
      <c r="AF18" s="158"/>
      <c r="AG18" s="154">
        <v>0</v>
      </c>
      <c r="AH18" s="309" t="str">
        <f t="shared" si="7"/>
        <v/>
      </c>
      <c r="AI18" s="296"/>
      <c r="AJ18" s="296"/>
      <c r="AK18" s="310" t="e">
        <f t="shared" si="1"/>
        <v>#VALUE!</v>
      </c>
      <c r="AL18" s="311" t="e">
        <f t="shared" si="2"/>
        <v>#VALUE!</v>
      </c>
      <c r="AM18" s="311" t="e">
        <f t="shared" si="3"/>
        <v>#VALUE!</v>
      </c>
      <c r="AN18" s="312" t="e">
        <f t="shared" si="4"/>
        <v>#VALUE!</v>
      </c>
      <c r="AO18" s="313" t="e">
        <f t="shared" si="5"/>
        <v>#VALUE!</v>
      </c>
      <c r="AP18" s="296" t="e">
        <f t="shared" si="6"/>
        <v>#VALUE!</v>
      </c>
      <c r="AQ18" s="302" t="str">
        <f>IF(AH18="","",'Instrukcja obsługi'!$B$2)</f>
        <v/>
      </c>
    </row>
    <row r="19" spans="1:43" ht="15">
      <c r="A19" s="167" t="s">
        <v>17</v>
      </c>
      <c r="B19" s="303" t="str">
        <f>IF('LISTA MJM'!B18=0,"",'LISTA MJM'!B18)</f>
        <v/>
      </c>
      <c r="C19" s="303" t="str">
        <f>IF('LISTA MJM'!C18=0,"",'LISTA MJM'!C18)</f>
        <v/>
      </c>
      <c r="D19" s="303" t="str">
        <f>IF('LISTA MJM'!E18=0,"",'LISTA MJM'!E18)</f>
        <v/>
      </c>
      <c r="E19" s="304" t="str">
        <f>IF('LISTA MJM'!H18=0,"",'LISTA MJM'!H18)</f>
        <v/>
      </c>
      <c r="F19" s="304" t="str">
        <f>IF('LISTA MJM'!G18=0,"",'LISTA MJM'!G18)</f>
        <v/>
      </c>
      <c r="G19" s="154">
        <f>IF(ISERROR(VLOOKUP(F19,'Tab. pkt. MJ'!$A$4:$B$54,2)),0,VLOOKUP(F19,'Tab. pkt. MJ'!$A$4:$B$54,2))</f>
        <v>0</v>
      </c>
      <c r="H19" s="289" t="str">
        <f>IF('MJM 6000 m'!P19=0,"",'MJM 6000 m'!P19)</f>
        <v/>
      </c>
      <c r="I19" s="154">
        <f>IF(ISERROR(VLOOKUP(H19,'Tab. pkt. MJ'!$C$4:$D$104,2)),0,VLOOKUP(H19,'Tab. pkt. MJ'!$C$4:$D$104,2))</f>
        <v>0</v>
      </c>
      <c r="J19" s="155" t="str">
        <f>IFERROR('MJM 6000 m'!Q19/'zbiorcza MJM'!E19,"")</f>
        <v/>
      </c>
      <c r="K19" s="154">
        <f>IF(ISERROR(VLOOKUP(J19,'Tab. pkt. MJ'!$E$4:$F$54,2)),0,VLOOKUP(J19,'Tab. pkt. MJ'!$E$4:$F$54,2))</f>
        <v>0</v>
      </c>
      <c r="L19" s="290">
        <f>'MJ siła max'!C20</f>
        <v>0</v>
      </c>
      <c r="M19" s="305">
        <f>'MJ siła max'!D20</f>
        <v>0</v>
      </c>
      <c r="N19" s="154">
        <f t="shared" si="0"/>
        <v>0</v>
      </c>
      <c r="O19" s="154">
        <f>IF(ISERROR(VLOOKUP(N19,'Tab. pkt. MJ'!$G$4:$H$54,2)),0,0)</f>
        <v>0</v>
      </c>
      <c r="P19" s="306" t="str">
        <f>'MJM doc 7 min'!N19</f>
        <v/>
      </c>
      <c r="Q19" s="154">
        <f>IF(ISERROR(VLOOKUP(P19,'Tab. pkt. MJ'!$I$4:$J$54,2)),0,VLOOKUP(P19,'Tab. pkt. MJ'!$I$4:$J$54,2))</f>
        <v>0</v>
      </c>
      <c r="R19" s="307" t="str">
        <f>IF('MJM 500 m'!D19=0,"",'MJM 500 m'!D19)</f>
        <v/>
      </c>
      <c r="S19" s="154">
        <f>IF(ISERROR(VLOOKUP(R19,'Tab. pkt. MJ'!$K$4:$L$54,2)),0,VLOOKUP(R19,'Tab. pkt. MJ'!$K$4:$L$54,2))</f>
        <v>0</v>
      </c>
      <c r="T19" s="308" t="str">
        <f>IF('MJM 100 m'!D19=0,"",'MJM 100 m'!D19)</f>
        <v/>
      </c>
      <c r="U19" s="154">
        <f>IF(ISERROR(VLOOKUP(T19,'Tab. pkt. MJ'!$M$4:$N$54,2)),0,VLOOKUP(T19,'Tab. pkt. MJ'!$M$4:$N$54,2))</f>
        <v>0</v>
      </c>
      <c r="V19" s="295" t="str">
        <f>IF('MJM bieg 3000m'!C20=0,"",'MJM bieg 3000m'!C20)</f>
        <v/>
      </c>
      <c r="W19" s="154">
        <f>IF(ISERROR(VLOOKUP(V19,'Tab. pkt. MJ'!$O$4:$P$104,2)),0,VLOOKUP(V19,'Tab. pkt. MJ'!$O$4:$P$104,2))</f>
        <v>0</v>
      </c>
      <c r="X19" s="156"/>
      <c r="Y19" s="157"/>
      <c r="Z19" s="154">
        <v>0</v>
      </c>
      <c r="AA19" s="158"/>
      <c r="AB19" s="154">
        <v>0</v>
      </c>
      <c r="AC19" s="157"/>
      <c r="AD19" s="157"/>
      <c r="AE19" s="154">
        <v>0</v>
      </c>
      <c r="AF19" s="158"/>
      <c r="AG19" s="154">
        <v>0</v>
      </c>
      <c r="AH19" s="309" t="str">
        <f t="shared" si="7"/>
        <v/>
      </c>
      <c r="AI19" s="296"/>
      <c r="AJ19" s="296"/>
      <c r="AK19" s="310" t="e">
        <f t="shared" si="1"/>
        <v>#VALUE!</v>
      </c>
      <c r="AL19" s="311" t="e">
        <f t="shared" si="2"/>
        <v>#VALUE!</v>
      </c>
      <c r="AM19" s="311" t="e">
        <f t="shared" si="3"/>
        <v>#VALUE!</v>
      </c>
      <c r="AN19" s="312" t="e">
        <f t="shared" si="4"/>
        <v>#VALUE!</v>
      </c>
      <c r="AO19" s="313" t="e">
        <f t="shared" si="5"/>
        <v>#VALUE!</v>
      </c>
      <c r="AP19" s="296" t="e">
        <f t="shared" si="6"/>
        <v>#VALUE!</v>
      </c>
      <c r="AQ19" s="302" t="str">
        <f>IF(AH19="","",'Instrukcja obsługi'!$B$2)</f>
        <v/>
      </c>
    </row>
    <row r="20" spans="1:43" ht="15">
      <c r="A20" s="167" t="s">
        <v>18</v>
      </c>
      <c r="B20" s="303" t="str">
        <f>IF('LISTA MJM'!B19=0,"",'LISTA MJM'!B19)</f>
        <v/>
      </c>
      <c r="C20" s="303" t="str">
        <f>IF('LISTA MJM'!C19=0,"",'LISTA MJM'!C19)</f>
        <v/>
      </c>
      <c r="D20" s="303" t="str">
        <f>IF('LISTA MJM'!E19=0,"",'LISTA MJM'!E19)</f>
        <v/>
      </c>
      <c r="E20" s="304" t="str">
        <f>IF('LISTA MJM'!H19=0,"",'LISTA MJM'!H19)</f>
        <v/>
      </c>
      <c r="F20" s="304" t="str">
        <f>IF('LISTA MJM'!G19=0,"",'LISTA MJM'!G19)</f>
        <v/>
      </c>
      <c r="G20" s="154">
        <f>IF(ISERROR(VLOOKUP(F20,'Tab. pkt. MJ'!$A$4:$B$54,2)),0,VLOOKUP(F20,'Tab. pkt. MJ'!$A$4:$B$54,2))</f>
        <v>0</v>
      </c>
      <c r="H20" s="289" t="str">
        <f>IF('MJM 6000 m'!P20=0,"",'MJM 6000 m'!P20)</f>
        <v/>
      </c>
      <c r="I20" s="154">
        <f>IF(ISERROR(VLOOKUP(H20,'Tab. pkt. MJ'!$C$4:$D$104,2)),0,VLOOKUP(H20,'Tab. pkt. MJ'!$C$4:$D$104,2))</f>
        <v>0</v>
      </c>
      <c r="J20" s="155" t="str">
        <f>IFERROR('MJM 6000 m'!Q20/'zbiorcza MJM'!E20,"")</f>
        <v/>
      </c>
      <c r="K20" s="154">
        <f>IF(ISERROR(VLOOKUP(J20,'Tab. pkt. MJ'!$E$4:$F$54,2)),0,VLOOKUP(J20,'Tab. pkt. MJ'!$E$4:$F$54,2))</f>
        <v>0</v>
      </c>
      <c r="L20" s="290">
        <f>'MJ siła max'!C21</f>
        <v>0</v>
      </c>
      <c r="M20" s="305">
        <f>'MJ siła max'!D21</f>
        <v>0</v>
      </c>
      <c r="N20" s="154">
        <f t="shared" si="0"/>
        <v>0</v>
      </c>
      <c r="O20" s="154">
        <f>IF(ISERROR(VLOOKUP(N20,'Tab. pkt. MJ'!$G$4:$H$54,2)),0,0)</f>
        <v>0</v>
      </c>
      <c r="P20" s="306" t="str">
        <f>'MJM doc 7 min'!N20</f>
        <v/>
      </c>
      <c r="Q20" s="154">
        <f>IF(ISERROR(VLOOKUP(P20,'Tab. pkt. MJ'!$I$4:$J$54,2)),0,VLOOKUP(P20,'Tab. pkt. MJ'!$I$4:$J$54,2))</f>
        <v>0</v>
      </c>
      <c r="R20" s="307" t="str">
        <f>IF('MJM 500 m'!D20=0,"",'MJM 500 m'!D20)</f>
        <v/>
      </c>
      <c r="S20" s="154">
        <f>IF(ISERROR(VLOOKUP(R20,'Tab. pkt. MJ'!$K$4:$L$54,2)),0,VLOOKUP(R20,'Tab. pkt. MJ'!$K$4:$L$54,2))</f>
        <v>0</v>
      </c>
      <c r="T20" s="308" t="str">
        <f>IF('MJM 100 m'!D20=0,"",'MJM 100 m'!D20)</f>
        <v/>
      </c>
      <c r="U20" s="154">
        <f>IF(ISERROR(VLOOKUP(T20,'Tab. pkt. MJ'!$M$4:$N$54,2)),0,VLOOKUP(T20,'Tab. pkt. MJ'!$M$4:$N$54,2))</f>
        <v>0</v>
      </c>
      <c r="V20" s="295" t="str">
        <f>IF('MJM bieg 3000m'!C21=0,"",'MJM bieg 3000m'!C21)</f>
        <v/>
      </c>
      <c r="W20" s="154">
        <f>IF(ISERROR(VLOOKUP(V20,'Tab. pkt. MJ'!$O$4:$P$104,2)),0,VLOOKUP(V20,'Tab. pkt. MJ'!$O$4:$P$104,2))</f>
        <v>0</v>
      </c>
      <c r="X20" s="156"/>
      <c r="Y20" s="157"/>
      <c r="Z20" s="154">
        <v>0</v>
      </c>
      <c r="AA20" s="158"/>
      <c r="AB20" s="154">
        <v>0</v>
      </c>
      <c r="AC20" s="157"/>
      <c r="AD20" s="157"/>
      <c r="AE20" s="154">
        <v>0</v>
      </c>
      <c r="AF20" s="158"/>
      <c r="AG20" s="154">
        <v>0</v>
      </c>
      <c r="AH20" s="309" t="str">
        <f t="shared" si="7"/>
        <v/>
      </c>
      <c r="AI20" s="296"/>
      <c r="AJ20" s="296"/>
      <c r="AK20" s="310" t="e">
        <f t="shared" si="1"/>
        <v>#VALUE!</v>
      </c>
      <c r="AL20" s="311" t="e">
        <f t="shared" si="2"/>
        <v>#VALUE!</v>
      </c>
      <c r="AM20" s="311" t="e">
        <f t="shared" si="3"/>
        <v>#VALUE!</v>
      </c>
      <c r="AN20" s="312" t="e">
        <f t="shared" si="4"/>
        <v>#VALUE!</v>
      </c>
      <c r="AO20" s="313" t="e">
        <f t="shared" si="5"/>
        <v>#VALUE!</v>
      </c>
      <c r="AP20" s="296" t="e">
        <f t="shared" si="6"/>
        <v>#VALUE!</v>
      </c>
      <c r="AQ20" s="302" t="str">
        <f>IF(AH20="","",'Instrukcja obsługi'!$B$2)</f>
        <v/>
      </c>
    </row>
    <row r="21" spans="1:43" ht="15">
      <c r="A21" s="167" t="s">
        <v>19</v>
      </c>
      <c r="B21" s="303" t="str">
        <f>IF('LISTA MJM'!B20=0,"",'LISTA MJM'!B20)</f>
        <v/>
      </c>
      <c r="C21" s="303" t="str">
        <f>IF('LISTA MJM'!C20=0,"",'LISTA MJM'!C20)</f>
        <v/>
      </c>
      <c r="D21" s="303" t="str">
        <f>IF('LISTA MJM'!E20=0,"",'LISTA MJM'!E20)</f>
        <v/>
      </c>
      <c r="E21" s="304" t="str">
        <f>IF('LISTA MJM'!H20=0,"",'LISTA MJM'!H20)</f>
        <v/>
      </c>
      <c r="F21" s="304" t="str">
        <f>IF('LISTA MJM'!G20=0,"",'LISTA MJM'!G20)</f>
        <v/>
      </c>
      <c r="G21" s="154">
        <f>IF(ISERROR(VLOOKUP(F21,'Tab. pkt. MJ'!$A$4:$B$54,2)),0,VLOOKUP(F21,'Tab. pkt. MJ'!$A$4:$B$54,2))</f>
        <v>0</v>
      </c>
      <c r="H21" s="289" t="str">
        <f>IF('MJM 6000 m'!P21=0,"",'MJM 6000 m'!P21)</f>
        <v/>
      </c>
      <c r="I21" s="154">
        <f>IF(ISERROR(VLOOKUP(H21,'Tab. pkt. MJ'!$C$4:$D$104,2)),0,VLOOKUP(H21,'Tab. pkt. MJ'!$C$4:$D$104,2))</f>
        <v>0</v>
      </c>
      <c r="J21" s="155" t="str">
        <f>IFERROR('MJM 6000 m'!Q21/'zbiorcza MJM'!E21,"")</f>
        <v/>
      </c>
      <c r="K21" s="154">
        <f>IF(ISERROR(VLOOKUP(J21,'Tab. pkt. MJ'!$E$4:$F$54,2)),0,VLOOKUP(J21,'Tab. pkt. MJ'!$E$4:$F$54,2))</f>
        <v>0</v>
      </c>
      <c r="L21" s="290">
        <f>'MJ siła max'!C22</f>
        <v>0</v>
      </c>
      <c r="M21" s="305">
        <f>'MJ siła max'!D22</f>
        <v>0</v>
      </c>
      <c r="N21" s="154">
        <f t="shared" si="0"/>
        <v>0</v>
      </c>
      <c r="O21" s="154">
        <f>IF(ISERROR(VLOOKUP(N21,'Tab. pkt. MJ'!$G$4:$H$54,2)),0,0)</f>
        <v>0</v>
      </c>
      <c r="P21" s="306" t="str">
        <f>'MJM doc 7 min'!N21</f>
        <v/>
      </c>
      <c r="Q21" s="154">
        <f>IF(ISERROR(VLOOKUP(P21,'Tab. pkt. MJ'!$I$4:$J$54,2)),0,VLOOKUP(P21,'Tab. pkt. MJ'!$I$4:$J$54,2))</f>
        <v>0</v>
      </c>
      <c r="R21" s="307" t="str">
        <f>IF('MJM 500 m'!D21=0,"",'MJM 500 m'!D21)</f>
        <v/>
      </c>
      <c r="S21" s="154">
        <f>IF(ISERROR(VLOOKUP(R21,'Tab. pkt. MJ'!$K$4:$L$54,2)),0,VLOOKUP(R21,'Tab. pkt. MJ'!$K$4:$L$54,2))</f>
        <v>0</v>
      </c>
      <c r="T21" s="308" t="str">
        <f>IF('MJM 100 m'!D21=0,"",'MJM 100 m'!D21)</f>
        <v/>
      </c>
      <c r="U21" s="154">
        <f>IF(ISERROR(VLOOKUP(T21,'Tab. pkt. MJ'!$M$4:$N$54,2)),0,VLOOKUP(T21,'Tab. pkt. MJ'!$M$4:$N$54,2))</f>
        <v>0</v>
      </c>
      <c r="V21" s="295" t="str">
        <f>IF('MJM bieg 3000m'!C22=0,"",'MJM bieg 3000m'!C22)</f>
        <v/>
      </c>
      <c r="W21" s="154">
        <f>IF(ISERROR(VLOOKUP(V21,'Tab. pkt. MJ'!$O$4:$P$104,2)),0,VLOOKUP(V21,'Tab. pkt. MJ'!$O$4:$P$104,2))</f>
        <v>0</v>
      </c>
      <c r="X21" s="156"/>
      <c r="Y21" s="157"/>
      <c r="Z21" s="154">
        <v>0</v>
      </c>
      <c r="AA21" s="158"/>
      <c r="AB21" s="154">
        <v>0</v>
      </c>
      <c r="AC21" s="157"/>
      <c r="AD21" s="157"/>
      <c r="AE21" s="154">
        <v>0</v>
      </c>
      <c r="AF21" s="158"/>
      <c r="AG21" s="154">
        <v>0</v>
      </c>
      <c r="AH21" s="309" t="str">
        <f t="shared" si="7"/>
        <v/>
      </c>
      <c r="AI21" s="296"/>
      <c r="AJ21" s="296"/>
      <c r="AK21" s="310" t="e">
        <f t="shared" si="1"/>
        <v>#VALUE!</v>
      </c>
      <c r="AL21" s="311" t="e">
        <f t="shared" si="2"/>
        <v>#VALUE!</v>
      </c>
      <c r="AM21" s="311" t="e">
        <f t="shared" si="3"/>
        <v>#VALUE!</v>
      </c>
      <c r="AN21" s="312" t="e">
        <f t="shared" si="4"/>
        <v>#VALUE!</v>
      </c>
      <c r="AO21" s="313" t="e">
        <f t="shared" si="5"/>
        <v>#VALUE!</v>
      </c>
      <c r="AP21" s="296" t="e">
        <f t="shared" si="6"/>
        <v>#VALUE!</v>
      </c>
      <c r="AQ21" s="302" t="str">
        <f>IF(AH21="","",'Instrukcja obsługi'!$B$2)</f>
        <v/>
      </c>
    </row>
    <row r="22" spans="1:43" ht="15">
      <c r="A22" s="167" t="s">
        <v>21</v>
      </c>
      <c r="B22" s="303" t="str">
        <f>IF('LISTA MJM'!B21=0,"",'LISTA MJM'!B21)</f>
        <v/>
      </c>
      <c r="C22" s="303" t="str">
        <f>IF('LISTA MJM'!C21=0,"",'LISTA MJM'!C21)</f>
        <v/>
      </c>
      <c r="D22" s="303" t="str">
        <f>IF('LISTA MJM'!E21=0,"",'LISTA MJM'!E21)</f>
        <v/>
      </c>
      <c r="E22" s="304" t="str">
        <f>IF('LISTA MJM'!H21=0,"",'LISTA MJM'!H21)</f>
        <v/>
      </c>
      <c r="F22" s="304" t="str">
        <f>IF('LISTA MJM'!G21=0,"",'LISTA MJM'!G21)</f>
        <v/>
      </c>
      <c r="G22" s="154">
        <f>IF(ISERROR(VLOOKUP(F22,'Tab. pkt. MJ'!$A$4:$B$54,2)),0,VLOOKUP(F22,'Tab. pkt. MJ'!$A$4:$B$54,2))</f>
        <v>0</v>
      </c>
      <c r="H22" s="289" t="str">
        <f>IF('MJM 6000 m'!P22=0,"",'MJM 6000 m'!P22)</f>
        <v/>
      </c>
      <c r="I22" s="154">
        <f>IF(ISERROR(VLOOKUP(H22,'Tab. pkt. MJ'!$C$4:$D$104,2)),0,VLOOKUP(H22,'Tab. pkt. MJ'!$C$4:$D$104,2))</f>
        <v>0</v>
      </c>
      <c r="J22" s="155" t="str">
        <f>IFERROR('MJM 6000 m'!Q22/'zbiorcza MJM'!E22,"")</f>
        <v/>
      </c>
      <c r="K22" s="154">
        <f>IF(ISERROR(VLOOKUP(J22,'Tab. pkt. MJ'!$E$4:$F$54,2)),0,VLOOKUP(J22,'Tab. pkt. MJ'!$E$4:$F$54,2))</f>
        <v>0</v>
      </c>
      <c r="L22" s="290">
        <f>'MJ siła max'!C23</f>
        <v>0</v>
      </c>
      <c r="M22" s="305">
        <f>'MJ siła max'!D23</f>
        <v>0</v>
      </c>
      <c r="N22" s="154">
        <f t="shared" ref="N22" si="8">L22+M22</f>
        <v>0</v>
      </c>
      <c r="O22" s="154">
        <f>IF(ISERROR(VLOOKUP(N22,'Tab. pkt. MJ'!$G$4:$H$54,2)),0,0)</f>
        <v>0</v>
      </c>
      <c r="P22" s="306" t="str">
        <f>'MJM doc 7 min'!N22</f>
        <v/>
      </c>
      <c r="Q22" s="154">
        <f>IF(ISERROR(VLOOKUP(P22,'Tab. pkt. MJ'!$I$4:$J$54,2)),0,VLOOKUP(P22,'Tab. pkt. MJ'!$I$4:$J$54,2))</f>
        <v>0</v>
      </c>
      <c r="R22" s="307" t="str">
        <f>IF('MJM 500 m'!D22=0,"",'MJM 500 m'!D22)</f>
        <v/>
      </c>
      <c r="S22" s="154">
        <f>IF(ISERROR(VLOOKUP(R22,'Tab. pkt. MJ'!$K$4:$L$54,2)),0,VLOOKUP(R22,'Tab. pkt. MJ'!$K$4:$L$54,2))</f>
        <v>0</v>
      </c>
      <c r="T22" s="308" t="str">
        <f>IF('MJM 100 m'!D22=0,"",'MJM 100 m'!D22)</f>
        <v/>
      </c>
      <c r="U22" s="154">
        <f>IF(ISERROR(VLOOKUP(T22,'Tab. pkt. MJ'!$M$4:$N$54,2)),0,VLOOKUP(T22,'Tab. pkt. MJ'!$M$4:$N$54,2))</f>
        <v>0</v>
      </c>
      <c r="V22" s="295" t="str">
        <f>IF('MJM bieg 3000m'!C23=0,"",'MJM bieg 3000m'!C23)</f>
        <v/>
      </c>
      <c r="W22" s="154">
        <f>IF(ISERROR(VLOOKUP(V22,'Tab. pkt. MJ'!$O$4:$P$104,2)),0,VLOOKUP(V22,'Tab. pkt. MJ'!$O$4:$P$104,2))</f>
        <v>0</v>
      </c>
      <c r="X22" s="156"/>
      <c r="Y22" s="157"/>
      <c r="Z22" s="154">
        <v>0</v>
      </c>
      <c r="AA22" s="158"/>
      <c r="AB22" s="154">
        <v>0</v>
      </c>
      <c r="AC22" s="157"/>
      <c r="AD22" s="157"/>
      <c r="AE22" s="154">
        <v>0</v>
      </c>
      <c r="AF22" s="158"/>
      <c r="AG22" s="154">
        <v>0</v>
      </c>
      <c r="AH22" s="309" t="str">
        <f t="shared" si="7"/>
        <v/>
      </c>
      <c r="AI22" s="296"/>
      <c r="AJ22" s="296"/>
      <c r="AK22" s="310" t="e">
        <f t="shared" ref="AK22" si="9">H22/12</f>
        <v>#VALUE!</v>
      </c>
      <c r="AL22" s="311" t="e">
        <f t="shared" ref="AL22" si="10">(MINUTE(AK22)*60+SECOND(AK22))</f>
        <v>#VALUE!</v>
      </c>
      <c r="AM22" s="311" t="e">
        <f t="shared" ref="AM22" si="11">AL22/500</f>
        <v>#VALUE!</v>
      </c>
      <c r="AN22" s="312" t="e">
        <f t="shared" ref="AN22" si="12">POWER(AM22,3)</f>
        <v>#VALUE!</v>
      </c>
      <c r="AO22" s="313" t="e">
        <f t="shared" ref="AO22" si="13">2.8/AN22</f>
        <v>#VALUE!</v>
      </c>
      <c r="AP22" s="296" t="e">
        <f t="shared" ref="AP22" si="14">AO22/E22</f>
        <v>#VALUE!</v>
      </c>
      <c r="AQ22" s="302" t="str">
        <f>IF(AH22="","",'Instrukcja obsługi'!$B$2)</f>
        <v/>
      </c>
    </row>
    <row r="23" spans="1:43" ht="15">
      <c r="A23" s="167" t="s">
        <v>22</v>
      </c>
      <c r="B23" s="303" t="str">
        <f>IF('LISTA MJM'!B22=0,"",'LISTA MJM'!B22)</f>
        <v/>
      </c>
      <c r="C23" s="303" t="str">
        <f>IF('LISTA MJM'!C22=0,"",'LISTA MJM'!C22)</f>
        <v/>
      </c>
      <c r="D23" s="303" t="str">
        <f>IF('LISTA MJM'!E22=0,"",'LISTA MJM'!E22)</f>
        <v/>
      </c>
      <c r="E23" s="304" t="str">
        <f>IF('LISTA MJM'!H22=0,"",'LISTA MJM'!H22)</f>
        <v/>
      </c>
      <c r="F23" s="304" t="str">
        <f>IF('LISTA MJM'!G22=0,"",'LISTA MJM'!G22)</f>
        <v/>
      </c>
      <c r="G23" s="154">
        <f>IF(ISERROR(VLOOKUP(F23,'Tab. pkt. MJ'!$A$4:$B$54,2)),0,VLOOKUP(F23,'Tab. pkt. MJ'!$A$4:$B$54,2))</f>
        <v>0</v>
      </c>
      <c r="H23" s="289" t="str">
        <f>IF('MJM 6000 m'!P23=0,"",'MJM 6000 m'!P23)</f>
        <v/>
      </c>
      <c r="I23" s="154">
        <f>IF(ISERROR(VLOOKUP(H23,'Tab. pkt. MJ'!$C$4:$D$104,2)),0,VLOOKUP(H23,'Tab. pkt. MJ'!$C$4:$D$104,2))</f>
        <v>0</v>
      </c>
      <c r="J23" s="155" t="str">
        <f>IFERROR('MJM 6000 m'!Q23/'zbiorcza MJM'!E23,"")</f>
        <v/>
      </c>
      <c r="K23" s="154">
        <f>IF(ISERROR(VLOOKUP(J23,'Tab. pkt. MJ'!$E$4:$F$54,2)),0,VLOOKUP(J23,'Tab. pkt. MJ'!$E$4:$F$54,2))</f>
        <v>0</v>
      </c>
      <c r="L23" s="290">
        <f>'MJ siła max'!C24</f>
        <v>0</v>
      </c>
      <c r="M23" s="305">
        <f>'MJ siła max'!D24</f>
        <v>0</v>
      </c>
      <c r="N23" s="154">
        <f t="shared" ref="N23:N37" si="15">L23+M23</f>
        <v>0</v>
      </c>
      <c r="O23" s="154">
        <f>IF(ISERROR(VLOOKUP(N23,'Tab. pkt. MJ'!$G$4:$H$54,2)),0,0)</f>
        <v>0</v>
      </c>
      <c r="P23" s="306" t="str">
        <f>'MJM doc 7 min'!N23</f>
        <v/>
      </c>
      <c r="Q23" s="154">
        <f>IF(ISERROR(VLOOKUP(P23,'Tab. pkt. MJ'!$I$4:$J$54,2)),0,VLOOKUP(P23,'Tab. pkt. MJ'!$I$4:$J$54,2))</f>
        <v>0</v>
      </c>
      <c r="R23" s="307" t="str">
        <f>IF('MJM 500 m'!D23=0,"",'MJM 500 m'!D23)</f>
        <v/>
      </c>
      <c r="S23" s="154">
        <f>IF(ISERROR(VLOOKUP(R23,'Tab. pkt. MJ'!$K$4:$L$54,2)),0,VLOOKUP(R23,'Tab. pkt. MJ'!$K$4:$L$54,2))</f>
        <v>0</v>
      </c>
      <c r="T23" s="308" t="str">
        <f>IF('MJM 100 m'!D23=0,"",'MJM 100 m'!D23)</f>
        <v/>
      </c>
      <c r="U23" s="154">
        <f>IF(ISERROR(VLOOKUP(T23,'Tab. pkt. MJ'!$M$4:$N$54,2)),0,VLOOKUP(T23,'Tab. pkt. MJ'!$M$4:$N$54,2))</f>
        <v>0</v>
      </c>
      <c r="V23" s="295" t="str">
        <f>IF('MJM bieg 3000m'!C24=0,"",'MJM bieg 3000m'!C24)</f>
        <v/>
      </c>
      <c r="W23" s="154">
        <f>IF(ISERROR(VLOOKUP(V23,'Tab. pkt. MJ'!$O$4:$P$104,2)),0,VLOOKUP(V23,'Tab. pkt. MJ'!$O$4:$P$104,2))</f>
        <v>0</v>
      </c>
      <c r="X23" s="156"/>
      <c r="Y23" s="157"/>
      <c r="Z23" s="154">
        <v>0</v>
      </c>
      <c r="AA23" s="158"/>
      <c r="AB23" s="154">
        <v>0</v>
      </c>
      <c r="AC23" s="157"/>
      <c r="AD23" s="157"/>
      <c r="AE23" s="154">
        <v>0</v>
      </c>
      <c r="AF23" s="158"/>
      <c r="AG23" s="154">
        <v>0</v>
      </c>
      <c r="AH23" s="309" t="str">
        <f t="shared" si="7"/>
        <v/>
      </c>
      <c r="AI23" s="296"/>
      <c r="AJ23" s="296"/>
      <c r="AK23" s="310" t="e">
        <f t="shared" ref="AK23:AK37" si="16">H23/12</f>
        <v>#VALUE!</v>
      </c>
      <c r="AL23" s="311" t="e">
        <f t="shared" ref="AL23:AL37" si="17">(MINUTE(AK23)*60+SECOND(AK23))</f>
        <v>#VALUE!</v>
      </c>
      <c r="AM23" s="311" t="e">
        <f t="shared" ref="AM23:AM37" si="18">AL23/500</f>
        <v>#VALUE!</v>
      </c>
      <c r="AN23" s="312" t="e">
        <f t="shared" ref="AN23:AN37" si="19">POWER(AM23,3)</f>
        <v>#VALUE!</v>
      </c>
      <c r="AO23" s="313" t="e">
        <f t="shared" ref="AO23:AO37" si="20">2.8/AN23</f>
        <v>#VALUE!</v>
      </c>
      <c r="AP23" s="296" t="e">
        <f t="shared" ref="AP23:AP37" si="21">AO23/E23</f>
        <v>#VALUE!</v>
      </c>
      <c r="AQ23" s="302" t="str">
        <f>IF(AH23="","",'Instrukcja obsługi'!$B$2)</f>
        <v/>
      </c>
    </row>
    <row r="24" spans="1:43" ht="15">
      <c r="A24" s="167" t="s">
        <v>23</v>
      </c>
      <c r="B24" s="303" t="str">
        <f>IF('LISTA MJM'!B23=0,"",'LISTA MJM'!B23)</f>
        <v/>
      </c>
      <c r="C24" s="303" t="str">
        <f>IF('LISTA MJM'!C23=0,"",'LISTA MJM'!C23)</f>
        <v/>
      </c>
      <c r="D24" s="303" t="str">
        <f>IF('LISTA MJM'!E23=0,"",'LISTA MJM'!E23)</f>
        <v/>
      </c>
      <c r="E24" s="304" t="str">
        <f>IF('LISTA MJM'!H23=0,"",'LISTA MJM'!H23)</f>
        <v/>
      </c>
      <c r="F24" s="304" t="str">
        <f>IF('LISTA MJM'!G23=0,"",'LISTA MJM'!G23)</f>
        <v/>
      </c>
      <c r="G24" s="154">
        <f>IF(ISERROR(VLOOKUP(F24,'Tab. pkt. MJ'!$A$4:$B$54,2)),0,VLOOKUP(F24,'Tab. pkt. MJ'!$A$4:$B$54,2))</f>
        <v>0</v>
      </c>
      <c r="H24" s="289" t="str">
        <f>IF('MJM 6000 m'!P24=0,"",'MJM 6000 m'!P24)</f>
        <v/>
      </c>
      <c r="I24" s="154">
        <f>IF(ISERROR(VLOOKUP(H24,'Tab. pkt. MJ'!$C$4:$D$104,2)),0,VLOOKUP(H24,'Tab. pkt. MJ'!$C$4:$D$104,2))</f>
        <v>0</v>
      </c>
      <c r="J24" s="155" t="str">
        <f>IFERROR('MJM 6000 m'!Q24/'zbiorcza MJM'!E24,"")</f>
        <v/>
      </c>
      <c r="K24" s="154">
        <f>IF(ISERROR(VLOOKUP(J24,'Tab. pkt. MJ'!$E$4:$F$54,2)),0,VLOOKUP(J24,'Tab. pkt. MJ'!$E$4:$F$54,2))</f>
        <v>0</v>
      </c>
      <c r="L24" s="290">
        <f>'MJ siła max'!C25</f>
        <v>0</v>
      </c>
      <c r="M24" s="305">
        <f>'MJ siła max'!D25</f>
        <v>0</v>
      </c>
      <c r="N24" s="154">
        <f t="shared" si="15"/>
        <v>0</v>
      </c>
      <c r="O24" s="154">
        <f>IF(ISERROR(VLOOKUP(N24,'Tab. pkt. MJ'!$G$4:$H$54,2)),0,0)</f>
        <v>0</v>
      </c>
      <c r="P24" s="306" t="str">
        <f>'MJM doc 7 min'!N24</f>
        <v/>
      </c>
      <c r="Q24" s="154">
        <f>IF(ISERROR(VLOOKUP(P24,'Tab. pkt. MJ'!$I$4:$J$54,2)),0,VLOOKUP(P24,'Tab. pkt. MJ'!$I$4:$J$54,2))</f>
        <v>0</v>
      </c>
      <c r="R24" s="307" t="str">
        <f>IF('MJM 500 m'!D24=0,"",'MJM 500 m'!D24)</f>
        <v/>
      </c>
      <c r="S24" s="154">
        <f>IF(ISERROR(VLOOKUP(R24,'Tab. pkt. MJ'!$K$4:$L$54,2)),0,VLOOKUP(R24,'Tab. pkt. MJ'!$K$4:$L$54,2))</f>
        <v>0</v>
      </c>
      <c r="T24" s="308" t="str">
        <f>IF('MJM 100 m'!D24=0,"",'MJM 100 m'!D24)</f>
        <v/>
      </c>
      <c r="U24" s="154">
        <f>IF(ISERROR(VLOOKUP(T24,'Tab. pkt. MJ'!$M$4:$N$54,2)),0,VLOOKUP(T24,'Tab. pkt. MJ'!$M$4:$N$54,2))</f>
        <v>0</v>
      </c>
      <c r="V24" s="295" t="str">
        <f>IF('MJM bieg 3000m'!C25=0,"",'MJM bieg 3000m'!C25)</f>
        <v/>
      </c>
      <c r="W24" s="154">
        <f>IF(ISERROR(VLOOKUP(V24,'Tab. pkt. MJ'!$O$4:$P$104,2)),0,VLOOKUP(V24,'Tab. pkt. MJ'!$O$4:$P$104,2))</f>
        <v>0</v>
      </c>
      <c r="X24" s="156"/>
      <c r="Y24" s="157"/>
      <c r="Z24" s="154">
        <v>0</v>
      </c>
      <c r="AA24" s="158"/>
      <c r="AB24" s="154">
        <v>0</v>
      </c>
      <c r="AC24" s="157"/>
      <c r="AD24" s="157"/>
      <c r="AE24" s="154">
        <v>0</v>
      </c>
      <c r="AF24" s="158"/>
      <c r="AG24" s="154">
        <v>0</v>
      </c>
      <c r="AH24" s="309" t="str">
        <f t="shared" si="7"/>
        <v/>
      </c>
      <c r="AI24" s="296"/>
      <c r="AJ24" s="296"/>
      <c r="AK24" s="310" t="e">
        <f t="shared" si="16"/>
        <v>#VALUE!</v>
      </c>
      <c r="AL24" s="311" t="e">
        <f t="shared" si="17"/>
        <v>#VALUE!</v>
      </c>
      <c r="AM24" s="311" t="e">
        <f t="shared" si="18"/>
        <v>#VALUE!</v>
      </c>
      <c r="AN24" s="312" t="e">
        <f t="shared" si="19"/>
        <v>#VALUE!</v>
      </c>
      <c r="AO24" s="313" t="e">
        <f t="shared" si="20"/>
        <v>#VALUE!</v>
      </c>
      <c r="AP24" s="296" t="e">
        <f t="shared" si="21"/>
        <v>#VALUE!</v>
      </c>
      <c r="AQ24" s="302" t="str">
        <f>IF(AH24="","",'Instrukcja obsługi'!$B$2)</f>
        <v/>
      </c>
    </row>
    <row r="25" spans="1:43" ht="15">
      <c r="A25" s="167" t="s">
        <v>24</v>
      </c>
      <c r="B25" s="303" t="str">
        <f>IF('LISTA MJM'!B24=0,"",'LISTA MJM'!B24)</f>
        <v/>
      </c>
      <c r="C25" s="303" t="str">
        <f>IF('LISTA MJM'!C24=0,"",'LISTA MJM'!C24)</f>
        <v/>
      </c>
      <c r="D25" s="303" t="str">
        <f>IF('LISTA MJM'!E24=0,"",'LISTA MJM'!E24)</f>
        <v/>
      </c>
      <c r="E25" s="304" t="str">
        <f>IF('LISTA MJM'!H24=0,"",'LISTA MJM'!H24)</f>
        <v/>
      </c>
      <c r="F25" s="304" t="str">
        <f>IF('LISTA MJM'!G24=0,"",'LISTA MJM'!G24)</f>
        <v/>
      </c>
      <c r="G25" s="154">
        <f>IF(ISERROR(VLOOKUP(F25,'Tab. pkt. MJ'!$A$4:$B$54,2)),0,VLOOKUP(F25,'Tab. pkt. MJ'!$A$4:$B$54,2))</f>
        <v>0</v>
      </c>
      <c r="H25" s="289" t="str">
        <f>IF('MJM 6000 m'!P25=0,"",'MJM 6000 m'!P25)</f>
        <v/>
      </c>
      <c r="I25" s="154">
        <f>IF(ISERROR(VLOOKUP(H25,'Tab. pkt. MJ'!$C$4:$D$104,2)),0,VLOOKUP(H25,'Tab. pkt. MJ'!$C$4:$D$104,2))</f>
        <v>0</v>
      </c>
      <c r="J25" s="155" t="str">
        <f>IFERROR('MJM 6000 m'!Q25/'zbiorcza MJM'!E25,"")</f>
        <v/>
      </c>
      <c r="K25" s="154">
        <f>IF(ISERROR(VLOOKUP(J25,'Tab. pkt. MJ'!$E$4:$F$54,2)),0,VLOOKUP(J25,'Tab. pkt. MJ'!$E$4:$F$54,2))</f>
        <v>0</v>
      </c>
      <c r="L25" s="290">
        <f>'MJ siła max'!C26</f>
        <v>0</v>
      </c>
      <c r="M25" s="305">
        <f>'MJ siła max'!D26</f>
        <v>0</v>
      </c>
      <c r="N25" s="154">
        <f t="shared" si="15"/>
        <v>0</v>
      </c>
      <c r="O25" s="154">
        <f>IF(ISERROR(VLOOKUP(N25,'Tab. pkt. MJ'!$G$4:$H$54,2)),0,0)</f>
        <v>0</v>
      </c>
      <c r="P25" s="306" t="str">
        <f>'MJM doc 7 min'!N25</f>
        <v/>
      </c>
      <c r="Q25" s="154">
        <f>IF(ISERROR(VLOOKUP(P25,'Tab. pkt. MJ'!$I$4:$J$54,2)),0,VLOOKUP(P25,'Tab. pkt. MJ'!$I$4:$J$54,2))</f>
        <v>0</v>
      </c>
      <c r="R25" s="307" t="str">
        <f>IF('MJM 500 m'!D25=0,"",'MJM 500 m'!D25)</f>
        <v/>
      </c>
      <c r="S25" s="154">
        <f>IF(ISERROR(VLOOKUP(R25,'Tab. pkt. MJ'!$K$4:$L$54,2)),0,VLOOKUP(R25,'Tab. pkt. MJ'!$K$4:$L$54,2))</f>
        <v>0</v>
      </c>
      <c r="T25" s="308" t="str">
        <f>IF('MJM 100 m'!D25=0,"",'MJM 100 m'!D25)</f>
        <v/>
      </c>
      <c r="U25" s="154">
        <f>IF(ISERROR(VLOOKUP(T25,'Tab. pkt. MJ'!$M$4:$N$54,2)),0,VLOOKUP(T25,'Tab. pkt. MJ'!$M$4:$N$54,2))</f>
        <v>0</v>
      </c>
      <c r="V25" s="295" t="str">
        <f>IF('MJM bieg 3000m'!C26=0,"",'MJM bieg 3000m'!C26)</f>
        <v/>
      </c>
      <c r="W25" s="154">
        <f>IF(ISERROR(VLOOKUP(V25,'Tab. pkt. MJ'!$O$4:$P$104,2)),0,VLOOKUP(V25,'Tab. pkt. MJ'!$O$4:$P$104,2))</f>
        <v>0</v>
      </c>
      <c r="X25" s="156"/>
      <c r="Y25" s="157"/>
      <c r="Z25" s="154">
        <v>0</v>
      </c>
      <c r="AA25" s="158"/>
      <c r="AB25" s="154">
        <v>0</v>
      </c>
      <c r="AC25" s="157"/>
      <c r="AD25" s="157"/>
      <c r="AE25" s="154">
        <v>0</v>
      </c>
      <c r="AF25" s="158"/>
      <c r="AG25" s="154">
        <v>0</v>
      </c>
      <c r="AH25" s="309" t="str">
        <f t="shared" si="7"/>
        <v/>
      </c>
      <c r="AI25" s="296"/>
      <c r="AJ25" s="296"/>
      <c r="AK25" s="310" t="e">
        <f t="shared" si="16"/>
        <v>#VALUE!</v>
      </c>
      <c r="AL25" s="311" t="e">
        <f t="shared" si="17"/>
        <v>#VALUE!</v>
      </c>
      <c r="AM25" s="311" t="e">
        <f t="shared" si="18"/>
        <v>#VALUE!</v>
      </c>
      <c r="AN25" s="312" t="e">
        <f t="shared" si="19"/>
        <v>#VALUE!</v>
      </c>
      <c r="AO25" s="313" t="e">
        <f t="shared" si="20"/>
        <v>#VALUE!</v>
      </c>
      <c r="AP25" s="296" t="e">
        <f t="shared" si="21"/>
        <v>#VALUE!</v>
      </c>
      <c r="AQ25" s="302" t="str">
        <f>IF(AH25="","",'Instrukcja obsługi'!$B$2)</f>
        <v/>
      </c>
    </row>
    <row r="26" spans="1:43" ht="15">
      <c r="A26" s="167" t="s">
        <v>25</v>
      </c>
      <c r="B26" s="303" t="str">
        <f>IF('LISTA MJM'!B25=0,"",'LISTA MJM'!B25)</f>
        <v/>
      </c>
      <c r="C26" s="303" t="str">
        <f>IF('LISTA MJM'!C25=0,"",'LISTA MJM'!C25)</f>
        <v/>
      </c>
      <c r="D26" s="303" t="str">
        <f>IF('LISTA MJM'!E25=0,"",'LISTA MJM'!E25)</f>
        <v/>
      </c>
      <c r="E26" s="304" t="str">
        <f>IF('LISTA MJM'!H25=0,"",'LISTA MJM'!H25)</f>
        <v/>
      </c>
      <c r="F26" s="304" t="str">
        <f>IF('LISTA MJM'!G25=0,"",'LISTA MJM'!G25)</f>
        <v/>
      </c>
      <c r="G26" s="154">
        <f>IF(ISERROR(VLOOKUP(F26,'Tab. pkt. MJ'!$A$4:$B$54,2)),0,VLOOKUP(F26,'Tab. pkt. MJ'!$A$4:$B$54,2))</f>
        <v>0</v>
      </c>
      <c r="H26" s="289" t="str">
        <f>IF('MJM 6000 m'!P26=0,"",'MJM 6000 m'!P26)</f>
        <v/>
      </c>
      <c r="I26" s="154">
        <f>IF(ISERROR(VLOOKUP(H26,'Tab. pkt. MJ'!$C$4:$D$104,2)),0,VLOOKUP(H26,'Tab. pkt. MJ'!$C$4:$D$104,2))</f>
        <v>0</v>
      </c>
      <c r="J26" s="155" t="str">
        <f>IFERROR('MJM 6000 m'!Q26/'zbiorcza MJM'!E26,"")</f>
        <v/>
      </c>
      <c r="K26" s="154">
        <f>IF(ISERROR(VLOOKUP(J26,'Tab. pkt. MJ'!$E$4:$F$54,2)),0,VLOOKUP(J26,'Tab. pkt. MJ'!$E$4:$F$54,2))</f>
        <v>0</v>
      </c>
      <c r="L26" s="290">
        <f>'MJ siła max'!C27</f>
        <v>0</v>
      </c>
      <c r="M26" s="305">
        <f>'MJ siła max'!D27</f>
        <v>0</v>
      </c>
      <c r="N26" s="154">
        <f t="shared" si="15"/>
        <v>0</v>
      </c>
      <c r="O26" s="154">
        <f>IF(ISERROR(VLOOKUP(N26,'Tab. pkt. MJ'!$G$4:$H$54,2)),0,0)</f>
        <v>0</v>
      </c>
      <c r="P26" s="306" t="str">
        <f>'MJM doc 7 min'!N26</f>
        <v/>
      </c>
      <c r="Q26" s="154">
        <f>IF(ISERROR(VLOOKUP(P26,'Tab. pkt. MJ'!$I$4:$J$54,2)),0,VLOOKUP(P26,'Tab. pkt. MJ'!$I$4:$J$54,2))</f>
        <v>0</v>
      </c>
      <c r="R26" s="307" t="str">
        <f>IF('MJM 500 m'!D26=0,"",'MJM 500 m'!D26)</f>
        <v/>
      </c>
      <c r="S26" s="154">
        <f>IF(ISERROR(VLOOKUP(R26,'Tab. pkt. MJ'!$K$4:$L$54,2)),0,VLOOKUP(R26,'Tab. pkt. MJ'!$K$4:$L$54,2))</f>
        <v>0</v>
      </c>
      <c r="T26" s="308" t="str">
        <f>IF('MJM 100 m'!D26=0,"",'MJM 100 m'!D26)</f>
        <v/>
      </c>
      <c r="U26" s="154">
        <f>IF(ISERROR(VLOOKUP(T26,'Tab. pkt. MJ'!$M$4:$N$54,2)),0,VLOOKUP(T26,'Tab. pkt. MJ'!$M$4:$N$54,2))</f>
        <v>0</v>
      </c>
      <c r="V26" s="295" t="str">
        <f>IF('MJM bieg 3000m'!C27=0,"",'MJM bieg 3000m'!C27)</f>
        <v/>
      </c>
      <c r="W26" s="154">
        <f>IF(ISERROR(VLOOKUP(V26,'Tab. pkt. MJ'!$O$4:$P$104,2)),0,VLOOKUP(V26,'Tab. pkt. MJ'!$O$4:$P$104,2))</f>
        <v>0</v>
      </c>
      <c r="X26" s="156"/>
      <c r="Y26" s="157"/>
      <c r="Z26" s="154">
        <v>0</v>
      </c>
      <c r="AA26" s="158"/>
      <c r="AB26" s="154">
        <v>0</v>
      </c>
      <c r="AC26" s="157"/>
      <c r="AD26" s="157"/>
      <c r="AE26" s="154">
        <v>0</v>
      </c>
      <c r="AF26" s="158"/>
      <c r="AG26" s="154">
        <v>0</v>
      </c>
      <c r="AH26" s="309" t="str">
        <f t="shared" si="7"/>
        <v/>
      </c>
      <c r="AI26" s="296"/>
      <c r="AJ26" s="296"/>
      <c r="AK26" s="310" t="e">
        <f t="shared" si="16"/>
        <v>#VALUE!</v>
      </c>
      <c r="AL26" s="311" t="e">
        <f t="shared" si="17"/>
        <v>#VALUE!</v>
      </c>
      <c r="AM26" s="311" t="e">
        <f t="shared" si="18"/>
        <v>#VALUE!</v>
      </c>
      <c r="AN26" s="312" t="e">
        <f t="shared" si="19"/>
        <v>#VALUE!</v>
      </c>
      <c r="AO26" s="313" t="e">
        <f t="shared" si="20"/>
        <v>#VALUE!</v>
      </c>
      <c r="AP26" s="296" t="e">
        <f t="shared" si="21"/>
        <v>#VALUE!</v>
      </c>
      <c r="AQ26" s="302" t="str">
        <f>IF(AH26="","",'Instrukcja obsługi'!$B$2)</f>
        <v/>
      </c>
    </row>
    <row r="27" spans="1:43" ht="15">
      <c r="A27" s="167" t="s">
        <v>26</v>
      </c>
      <c r="B27" s="303" t="str">
        <f>IF('LISTA MJM'!B26=0,"",'LISTA MJM'!B26)</f>
        <v/>
      </c>
      <c r="C27" s="303" t="str">
        <f>IF('LISTA MJM'!C26=0,"",'LISTA MJM'!C26)</f>
        <v/>
      </c>
      <c r="D27" s="303" t="str">
        <f>IF('LISTA MJM'!E26=0,"",'LISTA MJM'!E26)</f>
        <v/>
      </c>
      <c r="E27" s="304" t="str">
        <f>IF('LISTA MJM'!H26=0,"",'LISTA MJM'!H26)</f>
        <v/>
      </c>
      <c r="F27" s="304" t="str">
        <f>IF('LISTA MJM'!G26=0,"",'LISTA MJM'!G26)</f>
        <v/>
      </c>
      <c r="G27" s="154">
        <f>IF(ISERROR(VLOOKUP(F27,'Tab. pkt. MJ'!$A$4:$B$54,2)),0,VLOOKUP(F27,'Tab. pkt. MJ'!$A$4:$B$54,2))</f>
        <v>0</v>
      </c>
      <c r="H27" s="289" t="str">
        <f>IF('MJM 6000 m'!P27=0,"",'MJM 6000 m'!P27)</f>
        <v/>
      </c>
      <c r="I27" s="154">
        <f>IF(ISERROR(VLOOKUP(H27,'Tab. pkt. MJ'!$C$4:$D$104,2)),0,VLOOKUP(H27,'Tab. pkt. MJ'!$C$4:$D$104,2))</f>
        <v>0</v>
      </c>
      <c r="J27" s="155" t="str">
        <f>IFERROR('MJM 6000 m'!Q27/'zbiorcza MJM'!E27,"")</f>
        <v/>
      </c>
      <c r="K27" s="154">
        <f>IF(ISERROR(VLOOKUP(J27,'Tab. pkt. MJ'!$E$4:$F$54,2)),0,VLOOKUP(J27,'Tab. pkt. MJ'!$E$4:$F$54,2))</f>
        <v>0</v>
      </c>
      <c r="L27" s="290">
        <f>'MJ siła max'!C28</f>
        <v>0</v>
      </c>
      <c r="M27" s="305">
        <f>'MJ siła max'!D28</f>
        <v>0</v>
      </c>
      <c r="N27" s="154">
        <f t="shared" si="15"/>
        <v>0</v>
      </c>
      <c r="O27" s="154">
        <f>IF(ISERROR(VLOOKUP(N27,'Tab. pkt. MJ'!$G$4:$H$54,2)),0,0)</f>
        <v>0</v>
      </c>
      <c r="P27" s="306" t="str">
        <f>'MJM doc 7 min'!N27</f>
        <v/>
      </c>
      <c r="Q27" s="154">
        <f>IF(ISERROR(VLOOKUP(P27,'Tab. pkt. MJ'!$I$4:$J$54,2)),0,VLOOKUP(P27,'Tab. pkt. MJ'!$I$4:$J$54,2))</f>
        <v>0</v>
      </c>
      <c r="R27" s="307" t="str">
        <f>IF('MJM 500 m'!D27=0,"",'MJM 500 m'!D27)</f>
        <v/>
      </c>
      <c r="S27" s="154">
        <f>IF(ISERROR(VLOOKUP(R27,'Tab. pkt. MJ'!$K$4:$L$54,2)),0,VLOOKUP(R27,'Tab. pkt. MJ'!$K$4:$L$54,2))</f>
        <v>0</v>
      </c>
      <c r="T27" s="308" t="str">
        <f>IF('MJM 100 m'!D27=0,"",'MJM 100 m'!D27)</f>
        <v/>
      </c>
      <c r="U27" s="154">
        <f>IF(ISERROR(VLOOKUP(T27,'Tab. pkt. MJ'!$M$4:$N$54,2)),0,VLOOKUP(T27,'Tab. pkt. MJ'!$M$4:$N$54,2))</f>
        <v>0</v>
      </c>
      <c r="V27" s="295" t="str">
        <f>IF('MJM bieg 3000m'!C28=0,"",'MJM bieg 3000m'!C28)</f>
        <v/>
      </c>
      <c r="W27" s="154">
        <f>IF(ISERROR(VLOOKUP(V27,'Tab. pkt. MJ'!$O$4:$P$104,2)),0,VLOOKUP(V27,'Tab. pkt. MJ'!$O$4:$P$104,2))</f>
        <v>0</v>
      </c>
      <c r="X27" s="156"/>
      <c r="Y27" s="157"/>
      <c r="Z27" s="154">
        <v>0</v>
      </c>
      <c r="AA27" s="158"/>
      <c r="AB27" s="154">
        <v>0</v>
      </c>
      <c r="AC27" s="157"/>
      <c r="AD27" s="157"/>
      <c r="AE27" s="154">
        <v>0</v>
      </c>
      <c r="AF27" s="158"/>
      <c r="AG27" s="154">
        <v>0</v>
      </c>
      <c r="AH27" s="309" t="str">
        <f t="shared" si="7"/>
        <v/>
      </c>
      <c r="AI27" s="296"/>
      <c r="AJ27" s="296"/>
      <c r="AK27" s="310" t="e">
        <f t="shared" si="16"/>
        <v>#VALUE!</v>
      </c>
      <c r="AL27" s="311" t="e">
        <f t="shared" si="17"/>
        <v>#VALUE!</v>
      </c>
      <c r="AM27" s="311" t="e">
        <f t="shared" si="18"/>
        <v>#VALUE!</v>
      </c>
      <c r="AN27" s="312" t="e">
        <f t="shared" si="19"/>
        <v>#VALUE!</v>
      </c>
      <c r="AO27" s="313" t="e">
        <f t="shared" si="20"/>
        <v>#VALUE!</v>
      </c>
      <c r="AP27" s="296" t="e">
        <f t="shared" si="21"/>
        <v>#VALUE!</v>
      </c>
      <c r="AQ27" s="302" t="str">
        <f>IF(AH27="","",'Instrukcja obsługi'!$B$2)</f>
        <v/>
      </c>
    </row>
    <row r="28" spans="1:43" ht="15">
      <c r="A28" s="167" t="s">
        <v>27</v>
      </c>
      <c r="B28" s="303" t="str">
        <f>IF('LISTA MJM'!B27=0,"",'LISTA MJM'!B27)</f>
        <v/>
      </c>
      <c r="C28" s="303" t="str">
        <f>IF('LISTA MJM'!C27=0,"",'LISTA MJM'!C27)</f>
        <v/>
      </c>
      <c r="D28" s="303" t="str">
        <f>IF('LISTA MJM'!E27=0,"",'LISTA MJM'!E27)</f>
        <v/>
      </c>
      <c r="E28" s="304" t="str">
        <f>IF('LISTA MJM'!H27=0,"",'LISTA MJM'!H27)</f>
        <v/>
      </c>
      <c r="F28" s="304" t="str">
        <f>IF('LISTA MJM'!G27=0,"",'LISTA MJM'!G27)</f>
        <v/>
      </c>
      <c r="G28" s="154">
        <f>IF(ISERROR(VLOOKUP(F28,'Tab. pkt. MJ'!$A$4:$B$54,2)),0,VLOOKUP(F28,'Tab. pkt. MJ'!$A$4:$B$54,2))</f>
        <v>0</v>
      </c>
      <c r="H28" s="289" t="str">
        <f>IF('MJM 6000 m'!P28=0,"",'MJM 6000 m'!P28)</f>
        <v/>
      </c>
      <c r="I28" s="154">
        <f>IF(ISERROR(VLOOKUP(H28,'Tab. pkt. MJ'!$C$4:$D$104,2)),0,VLOOKUP(H28,'Tab. pkt. MJ'!$C$4:$D$104,2))</f>
        <v>0</v>
      </c>
      <c r="J28" s="155" t="str">
        <f>IFERROR('MJM 6000 m'!Q28/'zbiorcza MJM'!E28,"")</f>
        <v/>
      </c>
      <c r="K28" s="154">
        <f>IF(ISERROR(VLOOKUP(J28,'Tab. pkt. MJ'!$E$4:$F$54,2)),0,VLOOKUP(J28,'Tab. pkt. MJ'!$E$4:$F$54,2))</f>
        <v>0</v>
      </c>
      <c r="L28" s="290">
        <f>'MJ siła max'!C29</f>
        <v>0</v>
      </c>
      <c r="M28" s="305">
        <f>'MJ siła max'!D29</f>
        <v>0</v>
      </c>
      <c r="N28" s="154">
        <f t="shared" si="15"/>
        <v>0</v>
      </c>
      <c r="O28" s="154">
        <f>IF(ISERROR(VLOOKUP(N28,'Tab. pkt. MJ'!$G$4:$H$54,2)),0,0)</f>
        <v>0</v>
      </c>
      <c r="P28" s="306" t="str">
        <f>'MJM doc 7 min'!N28</f>
        <v/>
      </c>
      <c r="Q28" s="154">
        <f>IF(ISERROR(VLOOKUP(P28,'Tab. pkt. MJ'!$I$4:$J$54,2)),0,VLOOKUP(P28,'Tab. pkt. MJ'!$I$4:$J$54,2))</f>
        <v>0</v>
      </c>
      <c r="R28" s="307" t="str">
        <f>IF('MJM 500 m'!D28=0,"",'MJM 500 m'!D28)</f>
        <v/>
      </c>
      <c r="S28" s="154">
        <f>IF(ISERROR(VLOOKUP(R28,'Tab. pkt. MJ'!$K$4:$L$54,2)),0,VLOOKUP(R28,'Tab. pkt. MJ'!$K$4:$L$54,2))</f>
        <v>0</v>
      </c>
      <c r="T28" s="308" t="str">
        <f>IF('MJM 100 m'!D28=0,"",'MJM 100 m'!D28)</f>
        <v/>
      </c>
      <c r="U28" s="154">
        <f>IF(ISERROR(VLOOKUP(T28,'Tab. pkt. MJ'!$M$4:$N$54,2)),0,VLOOKUP(T28,'Tab. pkt. MJ'!$M$4:$N$54,2))</f>
        <v>0</v>
      </c>
      <c r="V28" s="295" t="str">
        <f>IF('MJM bieg 3000m'!C29=0,"",'MJM bieg 3000m'!C29)</f>
        <v/>
      </c>
      <c r="W28" s="154">
        <f>IF(ISERROR(VLOOKUP(V28,'Tab. pkt. MJ'!$O$4:$P$104,2)),0,VLOOKUP(V28,'Tab. pkt. MJ'!$O$4:$P$104,2))</f>
        <v>0</v>
      </c>
      <c r="X28" s="156"/>
      <c r="Y28" s="157"/>
      <c r="Z28" s="154">
        <v>0</v>
      </c>
      <c r="AA28" s="158"/>
      <c r="AB28" s="154">
        <v>0</v>
      </c>
      <c r="AC28" s="157"/>
      <c r="AD28" s="157"/>
      <c r="AE28" s="154">
        <v>0</v>
      </c>
      <c r="AF28" s="158"/>
      <c r="AG28" s="154">
        <v>0</v>
      </c>
      <c r="AH28" s="309" t="str">
        <f t="shared" si="7"/>
        <v/>
      </c>
      <c r="AI28" s="296"/>
      <c r="AJ28" s="296"/>
      <c r="AK28" s="310" t="e">
        <f t="shared" si="16"/>
        <v>#VALUE!</v>
      </c>
      <c r="AL28" s="311" t="e">
        <f t="shared" si="17"/>
        <v>#VALUE!</v>
      </c>
      <c r="AM28" s="311" t="e">
        <f t="shared" si="18"/>
        <v>#VALUE!</v>
      </c>
      <c r="AN28" s="312" t="e">
        <f t="shared" si="19"/>
        <v>#VALUE!</v>
      </c>
      <c r="AO28" s="313" t="e">
        <f t="shared" si="20"/>
        <v>#VALUE!</v>
      </c>
      <c r="AP28" s="296" t="e">
        <f t="shared" si="21"/>
        <v>#VALUE!</v>
      </c>
      <c r="AQ28" s="302" t="str">
        <f>IF(AH28="","",'Instrukcja obsługi'!$B$2)</f>
        <v/>
      </c>
    </row>
    <row r="29" spans="1:43" ht="15">
      <c r="A29" s="167" t="s">
        <v>28</v>
      </c>
      <c r="B29" s="303" t="str">
        <f>IF('LISTA MJM'!B28=0,"",'LISTA MJM'!B28)</f>
        <v/>
      </c>
      <c r="C29" s="303" t="str">
        <f>IF('LISTA MJM'!C28=0,"",'LISTA MJM'!C28)</f>
        <v/>
      </c>
      <c r="D29" s="303" t="str">
        <f>IF('LISTA MJM'!E28=0,"",'LISTA MJM'!E28)</f>
        <v/>
      </c>
      <c r="E29" s="304" t="str">
        <f>IF('LISTA MJM'!H28=0,"",'LISTA MJM'!H28)</f>
        <v/>
      </c>
      <c r="F29" s="304" t="str">
        <f>IF('LISTA MJM'!G28=0,"",'LISTA MJM'!G28)</f>
        <v/>
      </c>
      <c r="G29" s="154">
        <f>IF(ISERROR(VLOOKUP(F29,'Tab. pkt. MJ'!$A$4:$B$54,2)),0,VLOOKUP(F29,'Tab. pkt. MJ'!$A$4:$B$54,2))</f>
        <v>0</v>
      </c>
      <c r="H29" s="289" t="str">
        <f>IF('MJM 6000 m'!P29=0,"",'MJM 6000 m'!P29)</f>
        <v/>
      </c>
      <c r="I29" s="154">
        <f>IF(ISERROR(VLOOKUP(H29,'Tab. pkt. MJ'!$C$4:$D$104,2)),0,VLOOKUP(H29,'Tab. pkt. MJ'!$C$4:$D$104,2))</f>
        <v>0</v>
      </c>
      <c r="J29" s="155" t="str">
        <f>IFERROR('MJM 6000 m'!Q29/'zbiorcza MJM'!E29,"")</f>
        <v/>
      </c>
      <c r="K29" s="154">
        <f>IF(ISERROR(VLOOKUP(J29,'Tab. pkt. MJ'!$E$4:$F$54,2)),0,VLOOKUP(J29,'Tab. pkt. MJ'!$E$4:$F$54,2))</f>
        <v>0</v>
      </c>
      <c r="L29" s="290">
        <f>'MJ siła max'!C30</f>
        <v>0</v>
      </c>
      <c r="M29" s="305">
        <f>'MJ siła max'!D30</f>
        <v>0</v>
      </c>
      <c r="N29" s="154">
        <f t="shared" si="15"/>
        <v>0</v>
      </c>
      <c r="O29" s="154">
        <f>IF(ISERROR(VLOOKUP(N29,'Tab. pkt. MJ'!$G$4:$H$54,2)),0,0)</f>
        <v>0</v>
      </c>
      <c r="P29" s="306" t="str">
        <f>'MJM doc 7 min'!N29</f>
        <v/>
      </c>
      <c r="Q29" s="154">
        <f>IF(ISERROR(VLOOKUP(P29,'Tab. pkt. MJ'!$I$4:$J$54,2)),0,VLOOKUP(P29,'Tab. pkt. MJ'!$I$4:$J$54,2))</f>
        <v>0</v>
      </c>
      <c r="R29" s="307" t="str">
        <f>IF('MJM 500 m'!D29=0,"",'MJM 500 m'!D29)</f>
        <v/>
      </c>
      <c r="S29" s="154">
        <f>IF(ISERROR(VLOOKUP(R29,'Tab. pkt. MJ'!$K$4:$L$54,2)),0,VLOOKUP(R29,'Tab. pkt. MJ'!$K$4:$L$54,2))</f>
        <v>0</v>
      </c>
      <c r="T29" s="308" t="str">
        <f>IF('MJM 100 m'!D29=0,"",'MJM 100 m'!D29)</f>
        <v/>
      </c>
      <c r="U29" s="154">
        <f>IF(ISERROR(VLOOKUP(T29,'Tab. pkt. MJ'!$M$4:$N$54,2)),0,VLOOKUP(T29,'Tab. pkt. MJ'!$M$4:$N$54,2))</f>
        <v>0</v>
      </c>
      <c r="V29" s="295" t="str">
        <f>IF('MJM bieg 3000m'!C30=0,"",'MJM bieg 3000m'!C30)</f>
        <v/>
      </c>
      <c r="W29" s="154">
        <f>IF(ISERROR(VLOOKUP(V29,'Tab. pkt. MJ'!$O$4:$P$104,2)),0,VLOOKUP(V29,'Tab. pkt. MJ'!$O$4:$P$104,2))</f>
        <v>0</v>
      </c>
      <c r="X29" s="156"/>
      <c r="Y29" s="157"/>
      <c r="Z29" s="154">
        <v>0</v>
      </c>
      <c r="AA29" s="158"/>
      <c r="AB29" s="154">
        <v>0</v>
      </c>
      <c r="AC29" s="157"/>
      <c r="AD29" s="157"/>
      <c r="AE29" s="154">
        <v>0</v>
      </c>
      <c r="AF29" s="158"/>
      <c r="AG29" s="154">
        <v>0</v>
      </c>
      <c r="AH29" s="309" t="str">
        <f t="shared" si="7"/>
        <v/>
      </c>
      <c r="AI29" s="296"/>
      <c r="AJ29" s="296"/>
      <c r="AK29" s="310" t="e">
        <f t="shared" si="16"/>
        <v>#VALUE!</v>
      </c>
      <c r="AL29" s="311" t="e">
        <f t="shared" si="17"/>
        <v>#VALUE!</v>
      </c>
      <c r="AM29" s="311" t="e">
        <f t="shared" si="18"/>
        <v>#VALUE!</v>
      </c>
      <c r="AN29" s="312" t="e">
        <f t="shared" si="19"/>
        <v>#VALUE!</v>
      </c>
      <c r="AO29" s="313" t="e">
        <f t="shared" si="20"/>
        <v>#VALUE!</v>
      </c>
      <c r="AP29" s="296" t="e">
        <f t="shared" si="21"/>
        <v>#VALUE!</v>
      </c>
      <c r="AQ29" s="302" t="str">
        <f>IF(AH29="","",'Instrukcja obsługi'!$B$2)</f>
        <v/>
      </c>
    </row>
    <row r="30" spans="1:43" ht="15">
      <c r="A30" s="167" t="s">
        <v>29</v>
      </c>
      <c r="B30" s="303" t="str">
        <f>IF('LISTA MJM'!B29=0,"",'LISTA MJM'!B29)</f>
        <v/>
      </c>
      <c r="C30" s="303" t="str">
        <f>IF('LISTA MJM'!C29=0,"",'LISTA MJM'!C29)</f>
        <v/>
      </c>
      <c r="D30" s="303" t="str">
        <f>IF('LISTA MJM'!E29=0,"",'LISTA MJM'!E29)</f>
        <v/>
      </c>
      <c r="E30" s="304" t="str">
        <f>IF('LISTA MJM'!H29=0,"",'LISTA MJM'!H29)</f>
        <v/>
      </c>
      <c r="F30" s="304" t="str">
        <f>IF('LISTA MJM'!G29=0,"",'LISTA MJM'!G29)</f>
        <v/>
      </c>
      <c r="G30" s="154">
        <f>IF(ISERROR(VLOOKUP(F30,'Tab. pkt. MJ'!$A$4:$B$54,2)),0,VLOOKUP(F30,'Tab. pkt. MJ'!$A$4:$B$54,2))</f>
        <v>0</v>
      </c>
      <c r="H30" s="289" t="str">
        <f>IF('MJM 6000 m'!P30=0,"",'MJM 6000 m'!P30)</f>
        <v/>
      </c>
      <c r="I30" s="154">
        <f>IF(ISERROR(VLOOKUP(H30,'Tab. pkt. MJ'!$C$4:$D$104,2)),0,VLOOKUP(H30,'Tab. pkt. MJ'!$C$4:$D$104,2))</f>
        <v>0</v>
      </c>
      <c r="J30" s="155" t="str">
        <f>IFERROR('MJM 6000 m'!Q30/'zbiorcza MJM'!E30,"")</f>
        <v/>
      </c>
      <c r="K30" s="154">
        <f>IF(ISERROR(VLOOKUP(J30,'Tab. pkt. MJ'!$E$4:$F$54,2)),0,VLOOKUP(J30,'Tab. pkt. MJ'!$E$4:$F$54,2))</f>
        <v>0</v>
      </c>
      <c r="L30" s="290">
        <f>'MJ siła max'!C31</f>
        <v>0</v>
      </c>
      <c r="M30" s="305">
        <f>'MJ siła max'!D31</f>
        <v>0</v>
      </c>
      <c r="N30" s="154">
        <f t="shared" si="15"/>
        <v>0</v>
      </c>
      <c r="O30" s="154">
        <f>IF(ISERROR(VLOOKUP(N30,'Tab. pkt. MJ'!$G$4:$H$54,2)),0,0)</f>
        <v>0</v>
      </c>
      <c r="P30" s="306" t="str">
        <f>'MJM doc 7 min'!N30</f>
        <v/>
      </c>
      <c r="Q30" s="154">
        <f>IF(ISERROR(VLOOKUP(P30,'Tab. pkt. MJ'!$I$4:$J$54,2)),0,VLOOKUP(P30,'Tab. pkt. MJ'!$I$4:$J$54,2))</f>
        <v>0</v>
      </c>
      <c r="R30" s="307" t="str">
        <f>IF('MJM 500 m'!D30=0,"",'MJM 500 m'!D30)</f>
        <v/>
      </c>
      <c r="S30" s="154">
        <f>IF(ISERROR(VLOOKUP(R30,'Tab. pkt. MJ'!$K$4:$L$54,2)),0,VLOOKUP(R30,'Tab. pkt. MJ'!$K$4:$L$54,2))</f>
        <v>0</v>
      </c>
      <c r="T30" s="308" t="str">
        <f>IF('MJM 100 m'!D30=0,"",'MJM 100 m'!D30)</f>
        <v/>
      </c>
      <c r="U30" s="154">
        <f>IF(ISERROR(VLOOKUP(T30,'Tab. pkt. MJ'!$M$4:$N$54,2)),0,VLOOKUP(T30,'Tab. pkt. MJ'!$M$4:$N$54,2))</f>
        <v>0</v>
      </c>
      <c r="V30" s="295" t="str">
        <f>IF('MJM bieg 3000m'!C31=0,"",'MJM bieg 3000m'!C31)</f>
        <v/>
      </c>
      <c r="W30" s="154">
        <f>IF(ISERROR(VLOOKUP(V30,'Tab. pkt. MJ'!$O$4:$P$104,2)),0,VLOOKUP(V30,'Tab. pkt. MJ'!$O$4:$P$104,2))</f>
        <v>0</v>
      </c>
      <c r="X30" s="156"/>
      <c r="Y30" s="157"/>
      <c r="Z30" s="154">
        <v>0</v>
      </c>
      <c r="AA30" s="158"/>
      <c r="AB30" s="154">
        <v>0</v>
      </c>
      <c r="AC30" s="157"/>
      <c r="AD30" s="157"/>
      <c r="AE30" s="154">
        <v>0</v>
      </c>
      <c r="AF30" s="158"/>
      <c r="AG30" s="154">
        <v>0</v>
      </c>
      <c r="AH30" s="309" t="str">
        <f t="shared" si="7"/>
        <v/>
      </c>
      <c r="AI30" s="296"/>
      <c r="AJ30" s="296"/>
      <c r="AK30" s="310" t="e">
        <f t="shared" si="16"/>
        <v>#VALUE!</v>
      </c>
      <c r="AL30" s="311" t="e">
        <f t="shared" si="17"/>
        <v>#VALUE!</v>
      </c>
      <c r="AM30" s="311" t="e">
        <f t="shared" si="18"/>
        <v>#VALUE!</v>
      </c>
      <c r="AN30" s="312" t="e">
        <f t="shared" si="19"/>
        <v>#VALUE!</v>
      </c>
      <c r="AO30" s="313" t="e">
        <f t="shared" si="20"/>
        <v>#VALUE!</v>
      </c>
      <c r="AP30" s="296" t="e">
        <f t="shared" si="21"/>
        <v>#VALUE!</v>
      </c>
      <c r="AQ30" s="302" t="str">
        <f>IF(AH30="","",'Instrukcja obsługi'!$B$2)</f>
        <v/>
      </c>
    </row>
    <row r="31" spans="1:43" ht="15">
      <c r="A31" s="167" t="s">
        <v>30</v>
      </c>
      <c r="B31" s="303" t="str">
        <f>IF('LISTA MJM'!B30=0,"",'LISTA MJM'!B30)</f>
        <v/>
      </c>
      <c r="C31" s="303" t="str">
        <f>IF('LISTA MJM'!C30=0,"",'LISTA MJM'!C30)</f>
        <v/>
      </c>
      <c r="D31" s="303" t="str">
        <f>IF('LISTA MJM'!E30=0,"",'LISTA MJM'!E30)</f>
        <v/>
      </c>
      <c r="E31" s="304" t="str">
        <f>IF('LISTA MJM'!H30=0,"",'LISTA MJM'!H30)</f>
        <v/>
      </c>
      <c r="F31" s="304" t="str">
        <f>IF('LISTA MJM'!G30=0,"",'LISTA MJM'!G30)</f>
        <v/>
      </c>
      <c r="G31" s="154">
        <f>IF(ISERROR(VLOOKUP(F31,'Tab. pkt. MJ'!$A$4:$B$54,2)),0,VLOOKUP(F31,'Tab. pkt. MJ'!$A$4:$B$54,2))</f>
        <v>0</v>
      </c>
      <c r="H31" s="289" t="str">
        <f>IF('MJM 6000 m'!P31=0,"",'MJM 6000 m'!P31)</f>
        <v/>
      </c>
      <c r="I31" s="154">
        <f>IF(ISERROR(VLOOKUP(H31,'Tab. pkt. MJ'!$C$4:$D$104,2)),0,VLOOKUP(H31,'Tab. pkt. MJ'!$C$4:$D$104,2))</f>
        <v>0</v>
      </c>
      <c r="J31" s="155" t="str">
        <f>IFERROR('MJM 6000 m'!Q31/'zbiorcza MJM'!E31,"")</f>
        <v/>
      </c>
      <c r="K31" s="154">
        <f>IF(ISERROR(VLOOKUP(J31,'Tab. pkt. MJ'!$E$4:$F$54,2)),0,VLOOKUP(J31,'Tab. pkt. MJ'!$E$4:$F$54,2))</f>
        <v>0</v>
      </c>
      <c r="L31" s="290">
        <f>'MJ siła max'!C32</f>
        <v>0</v>
      </c>
      <c r="M31" s="305">
        <f>'MJ siła max'!D32</f>
        <v>0</v>
      </c>
      <c r="N31" s="154">
        <f t="shared" si="15"/>
        <v>0</v>
      </c>
      <c r="O31" s="154">
        <f>IF(ISERROR(VLOOKUP(N31,'Tab. pkt. MJ'!$G$4:$H$54,2)),0,0)</f>
        <v>0</v>
      </c>
      <c r="P31" s="306" t="str">
        <f>'MJM doc 7 min'!N31</f>
        <v/>
      </c>
      <c r="Q31" s="154">
        <f>IF(ISERROR(VLOOKUP(P31,'Tab. pkt. MJ'!$I$4:$J$54,2)),0,VLOOKUP(P31,'Tab. pkt. MJ'!$I$4:$J$54,2))</f>
        <v>0</v>
      </c>
      <c r="R31" s="307" t="str">
        <f>IF('MJM 500 m'!D31=0,"",'MJM 500 m'!D31)</f>
        <v/>
      </c>
      <c r="S31" s="154">
        <f>IF(ISERROR(VLOOKUP(R31,'Tab. pkt. MJ'!$K$4:$L$54,2)),0,VLOOKUP(R31,'Tab. pkt. MJ'!$K$4:$L$54,2))</f>
        <v>0</v>
      </c>
      <c r="T31" s="308" t="str">
        <f>IF('MJM 100 m'!D31=0,"",'MJM 100 m'!D31)</f>
        <v/>
      </c>
      <c r="U31" s="154">
        <f>IF(ISERROR(VLOOKUP(T31,'Tab. pkt. MJ'!$M$4:$N$54,2)),0,VLOOKUP(T31,'Tab. pkt. MJ'!$M$4:$N$54,2))</f>
        <v>0</v>
      </c>
      <c r="V31" s="295" t="str">
        <f>IF('MJM bieg 3000m'!C32=0,"",'MJM bieg 3000m'!C32)</f>
        <v/>
      </c>
      <c r="W31" s="154">
        <f>IF(ISERROR(VLOOKUP(V31,'Tab. pkt. MJ'!$O$4:$P$104,2)),0,VLOOKUP(V31,'Tab. pkt. MJ'!$O$4:$P$104,2))</f>
        <v>0</v>
      </c>
      <c r="X31" s="156"/>
      <c r="Y31" s="157"/>
      <c r="Z31" s="154">
        <v>0</v>
      </c>
      <c r="AA31" s="158"/>
      <c r="AB31" s="154">
        <v>0</v>
      </c>
      <c r="AC31" s="157"/>
      <c r="AD31" s="157"/>
      <c r="AE31" s="154">
        <v>0</v>
      </c>
      <c r="AF31" s="158"/>
      <c r="AG31" s="154">
        <v>0</v>
      </c>
      <c r="AH31" s="309" t="str">
        <f t="shared" si="7"/>
        <v/>
      </c>
      <c r="AI31" s="296"/>
      <c r="AJ31" s="296"/>
      <c r="AK31" s="310" t="e">
        <f t="shared" si="16"/>
        <v>#VALUE!</v>
      </c>
      <c r="AL31" s="311" t="e">
        <f t="shared" si="17"/>
        <v>#VALUE!</v>
      </c>
      <c r="AM31" s="311" t="e">
        <f t="shared" si="18"/>
        <v>#VALUE!</v>
      </c>
      <c r="AN31" s="312" t="e">
        <f t="shared" si="19"/>
        <v>#VALUE!</v>
      </c>
      <c r="AO31" s="313" t="e">
        <f t="shared" si="20"/>
        <v>#VALUE!</v>
      </c>
      <c r="AP31" s="296" t="e">
        <f t="shared" si="21"/>
        <v>#VALUE!</v>
      </c>
      <c r="AQ31" s="302" t="str">
        <f>IF(AH31="","",'Instrukcja obsługi'!$B$2)</f>
        <v/>
      </c>
    </row>
    <row r="32" spans="1:43" ht="15">
      <c r="A32" s="167" t="s">
        <v>31</v>
      </c>
      <c r="B32" s="303" t="str">
        <f>IF('LISTA MJM'!B31=0,"",'LISTA MJM'!B31)</f>
        <v/>
      </c>
      <c r="C32" s="303" t="str">
        <f>IF('LISTA MJM'!C31=0,"",'LISTA MJM'!C31)</f>
        <v/>
      </c>
      <c r="D32" s="303" t="str">
        <f>IF('LISTA MJM'!E31=0,"",'LISTA MJM'!E31)</f>
        <v/>
      </c>
      <c r="E32" s="304" t="str">
        <f>IF('LISTA MJM'!H31=0,"",'LISTA MJM'!H31)</f>
        <v/>
      </c>
      <c r="F32" s="304" t="str">
        <f>IF('LISTA MJM'!G31=0,"",'LISTA MJM'!G31)</f>
        <v/>
      </c>
      <c r="G32" s="154">
        <f>IF(ISERROR(VLOOKUP(F32,'Tab. pkt. MJ'!$A$4:$B$54,2)),0,VLOOKUP(F32,'Tab. pkt. MJ'!$A$4:$B$54,2))</f>
        <v>0</v>
      </c>
      <c r="H32" s="289" t="str">
        <f>IF('MJM 6000 m'!P32=0,"",'MJM 6000 m'!P32)</f>
        <v/>
      </c>
      <c r="I32" s="154">
        <f>IF(ISERROR(VLOOKUP(H32,'Tab. pkt. MJ'!$C$4:$D$104,2)),0,VLOOKUP(H32,'Tab. pkt. MJ'!$C$4:$D$104,2))</f>
        <v>0</v>
      </c>
      <c r="J32" s="155" t="str">
        <f>IFERROR('MJM 6000 m'!Q32/'zbiorcza MJM'!E32,"")</f>
        <v/>
      </c>
      <c r="K32" s="154">
        <f>IF(ISERROR(VLOOKUP(J32,'Tab. pkt. MJ'!$E$4:$F$54,2)),0,VLOOKUP(J32,'Tab. pkt. MJ'!$E$4:$F$54,2))</f>
        <v>0</v>
      </c>
      <c r="L32" s="290">
        <f>'MJ siła max'!C33</f>
        <v>0</v>
      </c>
      <c r="M32" s="305">
        <f>'MJ siła max'!D33</f>
        <v>0</v>
      </c>
      <c r="N32" s="154">
        <f t="shared" si="15"/>
        <v>0</v>
      </c>
      <c r="O32" s="154">
        <f>IF(ISERROR(VLOOKUP(N32,'Tab. pkt. MJ'!$G$4:$H$54,2)),0,0)</f>
        <v>0</v>
      </c>
      <c r="P32" s="306" t="str">
        <f>'MJM doc 7 min'!N32</f>
        <v/>
      </c>
      <c r="Q32" s="154">
        <f>IF(ISERROR(VLOOKUP(P32,'Tab. pkt. MJ'!$I$4:$J$54,2)),0,VLOOKUP(P32,'Tab. pkt. MJ'!$I$4:$J$54,2))</f>
        <v>0</v>
      </c>
      <c r="R32" s="307" t="str">
        <f>IF('MJM 500 m'!D32=0,"",'MJM 500 m'!D32)</f>
        <v/>
      </c>
      <c r="S32" s="154">
        <f>IF(ISERROR(VLOOKUP(R32,'Tab. pkt. MJ'!$K$4:$L$54,2)),0,VLOOKUP(R32,'Tab. pkt. MJ'!$K$4:$L$54,2))</f>
        <v>0</v>
      </c>
      <c r="T32" s="308" t="str">
        <f>IF('MJM 100 m'!D32=0,"",'MJM 100 m'!D32)</f>
        <v/>
      </c>
      <c r="U32" s="154">
        <f>IF(ISERROR(VLOOKUP(T32,'Tab. pkt. MJ'!$M$4:$N$54,2)),0,VLOOKUP(T32,'Tab. pkt. MJ'!$M$4:$N$54,2))</f>
        <v>0</v>
      </c>
      <c r="V32" s="295" t="str">
        <f>IF('MJM bieg 3000m'!C33=0,"",'MJM bieg 3000m'!C33)</f>
        <v/>
      </c>
      <c r="W32" s="154">
        <f>IF(ISERROR(VLOOKUP(V32,'Tab. pkt. MJ'!$O$4:$P$104,2)),0,VLOOKUP(V32,'Tab. pkt. MJ'!$O$4:$P$104,2))</f>
        <v>0</v>
      </c>
      <c r="X32" s="156"/>
      <c r="Y32" s="157"/>
      <c r="Z32" s="154">
        <v>0</v>
      </c>
      <c r="AA32" s="158"/>
      <c r="AB32" s="154">
        <v>0</v>
      </c>
      <c r="AC32" s="157"/>
      <c r="AD32" s="157"/>
      <c r="AE32" s="154">
        <v>0</v>
      </c>
      <c r="AF32" s="158"/>
      <c r="AG32" s="154">
        <v>0</v>
      </c>
      <c r="AH32" s="309" t="str">
        <f t="shared" si="7"/>
        <v/>
      </c>
      <c r="AI32" s="296"/>
      <c r="AJ32" s="296"/>
      <c r="AK32" s="310" t="e">
        <f t="shared" si="16"/>
        <v>#VALUE!</v>
      </c>
      <c r="AL32" s="311" t="e">
        <f t="shared" si="17"/>
        <v>#VALUE!</v>
      </c>
      <c r="AM32" s="311" t="e">
        <f t="shared" si="18"/>
        <v>#VALUE!</v>
      </c>
      <c r="AN32" s="312" t="e">
        <f t="shared" si="19"/>
        <v>#VALUE!</v>
      </c>
      <c r="AO32" s="313" t="e">
        <f t="shared" si="20"/>
        <v>#VALUE!</v>
      </c>
      <c r="AP32" s="296" t="e">
        <f t="shared" si="21"/>
        <v>#VALUE!</v>
      </c>
      <c r="AQ32" s="302" t="str">
        <f>IF(AH32="","",'Instrukcja obsługi'!$B$2)</f>
        <v/>
      </c>
    </row>
    <row r="33" spans="1:43" ht="15">
      <c r="A33" s="167" t="s">
        <v>32</v>
      </c>
      <c r="B33" s="303" t="str">
        <f>IF('LISTA MJM'!B32=0,"",'LISTA MJM'!B32)</f>
        <v/>
      </c>
      <c r="C33" s="303" t="str">
        <f>IF('LISTA MJM'!C32=0,"",'LISTA MJM'!C32)</f>
        <v/>
      </c>
      <c r="D33" s="303" t="str">
        <f>IF('LISTA MJM'!E32=0,"",'LISTA MJM'!E32)</f>
        <v/>
      </c>
      <c r="E33" s="304" t="str">
        <f>IF('LISTA MJM'!H32=0,"",'LISTA MJM'!H32)</f>
        <v/>
      </c>
      <c r="F33" s="304" t="str">
        <f>IF('LISTA MJM'!G32=0,"",'LISTA MJM'!G32)</f>
        <v/>
      </c>
      <c r="G33" s="154">
        <f>IF(ISERROR(VLOOKUP(F33,'Tab. pkt. MJ'!$A$4:$B$54,2)),0,VLOOKUP(F33,'Tab. pkt. MJ'!$A$4:$B$54,2))</f>
        <v>0</v>
      </c>
      <c r="H33" s="289" t="str">
        <f>IF('MJM 6000 m'!P33=0,"",'MJM 6000 m'!P33)</f>
        <v/>
      </c>
      <c r="I33" s="154">
        <f>IF(ISERROR(VLOOKUP(H33,'Tab. pkt. MJ'!$C$4:$D$104,2)),0,VLOOKUP(H33,'Tab. pkt. MJ'!$C$4:$D$104,2))</f>
        <v>0</v>
      </c>
      <c r="J33" s="155" t="str">
        <f>IFERROR('MJM 6000 m'!Q33/'zbiorcza MJM'!E33,"")</f>
        <v/>
      </c>
      <c r="K33" s="154">
        <f>IF(ISERROR(VLOOKUP(J33,'Tab. pkt. MJ'!$E$4:$F$54,2)),0,VLOOKUP(J33,'Tab. pkt. MJ'!$E$4:$F$54,2))</f>
        <v>0</v>
      </c>
      <c r="L33" s="290">
        <f>'MJ siła max'!C34</f>
        <v>0</v>
      </c>
      <c r="M33" s="305">
        <f>'MJ siła max'!D34</f>
        <v>0</v>
      </c>
      <c r="N33" s="154">
        <f t="shared" si="15"/>
        <v>0</v>
      </c>
      <c r="O33" s="154">
        <f>IF(ISERROR(VLOOKUP(N33,'Tab. pkt. MJ'!$G$4:$H$54,2)),0,0)</f>
        <v>0</v>
      </c>
      <c r="P33" s="306" t="str">
        <f>'MJM doc 7 min'!N33</f>
        <v/>
      </c>
      <c r="Q33" s="154">
        <f>IF(ISERROR(VLOOKUP(P33,'Tab. pkt. MJ'!$I$4:$J$54,2)),0,VLOOKUP(P33,'Tab. pkt. MJ'!$I$4:$J$54,2))</f>
        <v>0</v>
      </c>
      <c r="R33" s="307" t="str">
        <f>IF('MJM 500 m'!D33=0,"",'MJM 500 m'!D33)</f>
        <v/>
      </c>
      <c r="S33" s="154">
        <f>IF(ISERROR(VLOOKUP(R33,'Tab. pkt. MJ'!$K$4:$L$54,2)),0,VLOOKUP(R33,'Tab. pkt. MJ'!$K$4:$L$54,2))</f>
        <v>0</v>
      </c>
      <c r="T33" s="308" t="str">
        <f>IF('MJM 100 m'!D33=0,"",'MJM 100 m'!D33)</f>
        <v/>
      </c>
      <c r="U33" s="154">
        <f>IF(ISERROR(VLOOKUP(T33,'Tab. pkt. MJ'!$M$4:$N$54,2)),0,VLOOKUP(T33,'Tab. pkt. MJ'!$M$4:$N$54,2))</f>
        <v>0</v>
      </c>
      <c r="V33" s="295" t="str">
        <f>IF('MJM bieg 3000m'!C34=0,"",'MJM bieg 3000m'!C34)</f>
        <v/>
      </c>
      <c r="W33" s="154">
        <f>IF(ISERROR(VLOOKUP(V33,'Tab. pkt. MJ'!$O$4:$P$104,2)),0,VLOOKUP(V33,'Tab. pkt. MJ'!$O$4:$P$104,2))</f>
        <v>0</v>
      </c>
      <c r="X33" s="156"/>
      <c r="Y33" s="157"/>
      <c r="Z33" s="154">
        <v>0</v>
      </c>
      <c r="AA33" s="158"/>
      <c r="AB33" s="154">
        <v>0</v>
      </c>
      <c r="AC33" s="157"/>
      <c r="AD33" s="157"/>
      <c r="AE33" s="154">
        <v>0</v>
      </c>
      <c r="AF33" s="158"/>
      <c r="AG33" s="154">
        <v>0</v>
      </c>
      <c r="AH33" s="309" t="str">
        <f t="shared" si="7"/>
        <v/>
      </c>
      <c r="AI33" s="296"/>
      <c r="AJ33" s="296"/>
      <c r="AK33" s="310" t="e">
        <f t="shared" si="16"/>
        <v>#VALUE!</v>
      </c>
      <c r="AL33" s="311" t="e">
        <f t="shared" si="17"/>
        <v>#VALUE!</v>
      </c>
      <c r="AM33" s="311" t="e">
        <f t="shared" si="18"/>
        <v>#VALUE!</v>
      </c>
      <c r="AN33" s="312" t="e">
        <f t="shared" si="19"/>
        <v>#VALUE!</v>
      </c>
      <c r="AO33" s="313" t="e">
        <f t="shared" si="20"/>
        <v>#VALUE!</v>
      </c>
      <c r="AP33" s="296" t="e">
        <f t="shared" si="21"/>
        <v>#VALUE!</v>
      </c>
      <c r="AQ33" s="302" t="str">
        <f>IF(AH33="","",'Instrukcja obsługi'!$B$2)</f>
        <v/>
      </c>
    </row>
    <row r="34" spans="1:43" ht="15">
      <c r="A34" s="167" t="s">
        <v>33</v>
      </c>
      <c r="B34" s="303" t="str">
        <f>IF('LISTA MJM'!B33=0,"",'LISTA MJM'!B33)</f>
        <v/>
      </c>
      <c r="C34" s="303" t="str">
        <f>IF('LISTA MJM'!C33=0,"",'LISTA MJM'!C33)</f>
        <v/>
      </c>
      <c r="D34" s="303" t="str">
        <f>IF('LISTA MJM'!E33=0,"",'LISTA MJM'!E33)</f>
        <v/>
      </c>
      <c r="E34" s="304" t="str">
        <f>IF('LISTA MJM'!H33=0,"",'LISTA MJM'!H33)</f>
        <v/>
      </c>
      <c r="F34" s="304" t="str">
        <f>IF('LISTA MJM'!G33=0,"",'LISTA MJM'!G33)</f>
        <v/>
      </c>
      <c r="G34" s="154">
        <f>IF(ISERROR(VLOOKUP(F34,'Tab. pkt. MJ'!$A$4:$B$54,2)),0,VLOOKUP(F34,'Tab. pkt. MJ'!$A$4:$B$54,2))</f>
        <v>0</v>
      </c>
      <c r="H34" s="289" t="str">
        <f>IF('MJM 6000 m'!P34=0,"",'MJM 6000 m'!P34)</f>
        <v/>
      </c>
      <c r="I34" s="154">
        <f>IF(ISERROR(VLOOKUP(H34,'Tab. pkt. MJ'!$C$4:$D$104,2)),0,VLOOKUP(H34,'Tab. pkt. MJ'!$C$4:$D$104,2))</f>
        <v>0</v>
      </c>
      <c r="J34" s="155" t="str">
        <f>IFERROR('MJM 6000 m'!Q34/'zbiorcza MJM'!E34,"")</f>
        <v/>
      </c>
      <c r="K34" s="154">
        <f>IF(ISERROR(VLOOKUP(J34,'Tab. pkt. MJ'!$E$4:$F$54,2)),0,VLOOKUP(J34,'Tab. pkt. MJ'!$E$4:$F$54,2))</f>
        <v>0</v>
      </c>
      <c r="L34" s="290">
        <f>'MJ siła max'!C35</f>
        <v>0</v>
      </c>
      <c r="M34" s="305">
        <f>'MJ siła max'!D35</f>
        <v>0</v>
      </c>
      <c r="N34" s="154">
        <f t="shared" si="15"/>
        <v>0</v>
      </c>
      <c r="O34" s="154">
        <f>IF(ISERROR(VLOOKUP(N34,'Tab. pkt. MJ'!$G$4:$H$54,2)),0,0)</f>
        <v>0</v>
      </c>
      <c r="P34" s="306" t="str">
        <f>'MJM doc 7 min'!N34</f>
        <v/>
      </c>
      <c r="Q34" s="154">
        <f>IF(ISERROR(VLOOKUP(P34,'Tab. pkt. MJ'!$I$4:$J$54,2)),0,VLOOKUP(P34,'Tab. pkt. MJ'!$I$4:$J$54,2))</f>
        <v>0</v>
      </c>
      <c r="R34" s="307" t="str">
        <f>IF('MJM 500 m'!D34=0,"",'MJM 500 m'!D34)</f>
        <v/>
      </c>
      <c r="S34" s="154">
        <f>IF(ISERROR(VLOOKUP(R34,'Tab. pkt. MJ'!$K$4:$L$54,2)),0,VLOOKUP(R34,'Tab. pkt. MJ'!$K$4:$L$54,2))</f>
        <v>0</v>
      </c>
      <c r="T34" s="308" t="str">
        <f>IF('MJM 100 m'!D34=0,"",'MJM 100 m'!D34)</f>
        <v/>
      </c>
      <c r="U34" s="154">
        <f>IF(ISERROR(VLOOKUP(T34,'Tab. pkt. MJ'!$M$4:$N$54,2)),0,VLOOKUP(T34,'Tab. pkt. MJ'!$M$4:$N$54,2))</f>
        <v>0</v>
      </c>
      <c r="V34" s="295" t="str">
        <f>IF('MJM bieg 3000m'!C35=0,"",'MJM bieg 3000m'!C35)</f>
        <v/>
      </c>
      <c r="W34" s="154">
        <f>IF(ISERROR(VLOOKUP(V34,'Tab. pkt. MJ'!$O$4:$P$104,2)),0,VLOOKUP(V34,'Tab. pkt. MJ'!$O$4:$P$104,2))</f>
        <v>0</v>
      </c>
      <c r="X34" s="156"/>
      <c r="Y34" s="157"/>
      <c r="Z34" s="154">
        <v>0</v>
      </c>
      <c r="AA34" s="158"/>
      <c r="AB34" s="154">
        <v>0</v>
      </c>
      <c r="AC34" s="157"/>
      <c r="AD34" s="157"/>
      <c r="AE34" s="154">
        <v>0</v>
      </c>
      <c r="AF34" s="158"/>
      <c r="AG34" s="154">
        <v>0</v>
      </c>
      <c r="AH34" s="309" t="str">
        <f t="shared" si="7"/>
        <v/>
      </c>
      <c r="AI34" s="296"/>
      <c r="AJ34" s="296"/>
      <c r="AK34" s="310" t="e">
        <f t="shared" si="16"/>
        <v>#VALUE!</v>
      </c>
      <c r="AL34" s="311" t="e">
        <f t="shared" si="17"/>
        <v>#VALUE!</v>
      </c>
      <c r="AM34" s="311" t="e">
        <f t="shared" si="18"/>
        <v>#VALUE!</v>
      </c>
      <c r="AN34" s="312" t="e">
        <f t="shared" si="19"/>
        <v>#VALUE!</v>
      </c>
      <c r="AO34" s="313" t="e">
        <f t="shared" si="20"/>
        <v>#VALUE!</v>
      </c>
      <c r="AP34" s="296" t="e">
        <f t="shared" si="21"/>
        <v>#VALUE!</v>
      </c>
      <c r="AQ34" s="302" t="str">
        <f>IF(AH34="","",'Instrukcja obsługi'!$B$2)</f>
        <v/>
      </c>
    </row>
    <row r="35" spans="1:43" ht="15">
      <c r="A35" s="167" t="s">
        <v>34</v>
      </c>
      <c r="B35" s="303" t="str">
        <f>IF('LISTA MJM'!B34=0,"",'LISTA MJM'!B34)</f>
        <v/>
      </c>
      <c r="C35" s="303" t="str">
        <f>IF('LISTA MJM'!C34=0,"",'LISTA MJM'!C34)</f>
        <v/>
      </c>
      <c r="D35" s="303" t="str">
        <f>IF('LISTA MJM'!E34=0,"",'LISTA MJM'!E34)</f>
        <v/>
      </c>
      <c r="E35" s="304" t="str">
        <f>IF('LISTA MJM'!H34=0,"",'LISTA MJM'!H34)</f>
        <v/>
      </c>
      <c r="F35" s="304" t="str">
        <f>IF('LISTA MJM'!G34=0,"",'LISTA MJM'!G34)</f>
        <v/>
      </c>
      <c r="G35" s="154">
        <f>IF(ISERROR(VLOOKUP(F35,'Tab. pkt. MJ'!$A$4:$B$54,2)),0,VLOOKUP(F35,'Tab. pkt. MJ'!$A$4:$B$54,2))</f>
        <v>0</v>
      </c>
      <c r="H35" s="289" t="str">
        <f>IF('MJM 6000 m'!P35=0,"",'MJM 6000 m'!P35)</f>
        <v/>
      </c>
      <c r="I35" s="154">
        <f>IF(ISERROR(VLOOKUP(H35,'Tab. pkt. MJ'!$C$4:$D$104,2)),0,VLOOKUP(H35,'Tab. pkt. MJ'!$C$4:$D$104,2))</f>
        <v>0</v>
      </c>
      <c r="J35" s="155" t="str">
        <f>IFERROR('MJM 6000 m'!Q35/'zbiorcza MJM'!E35,"")</f>
        <v/>
      </c>
      <c r="K35" s="154">
        <f>IF(ISERROR(VLOOKUP(J35,'Tab. pkt. MJ'!$E$4:$F$54,2)),0,VLOOKUP(J35,'Tab. pkt. MJ'!$E$4:$F$54,2))</f>
        <v>0</v>
      </c>
      <c r="L35" s="290">
        <f>'MJ siła max'!C36</f>
        <v>0</v>
      </c>
      <c r="M35" s="305">
        <f>'MJ siła max'!D36</f>
        <v>0</v>
      </c>
      <c r="N35" s="154">
        <f t="shared" si="15"/>
        <v>0</v>
      </c>
      <c r="O35" s="154">
        <f>IF(ISERROR(VLOOKUP(N35,'Tab. pkt. MJ'!$G$4:$H$54,2)),0,0)</f>
        <v>0</v>
      </c>
      <c r="P35" s="306" t="str">
        <f>'MJM doc 7 min'!N35</f>
        <v/>
      </c>
      <c r="Q35" s="154">
        <f>IF(ISERROR(VLOOKUP(P35,'Tab. pkt. MJ'!$I$4:$J$54,2)),0,VLOOKUP(P35,'Tab. pkt. MJ'!$I$4:$J$54,2))</f>
        <v>0</v>
      </c>
      <c r="R35" s="307" t="str">
        <f>IF('MJM 500 m'!D35=0,"",'MJM 500 m'!D35)</f>
        <v/>
      </c>
      <c r="S35" s="154">
        <f>IF(ISERROR(VLOOKUP(R35,'Tab. pkt. MJ'!$K$4:$L$54,2)),0,VLOOKUP(R35,'Tab. pkt. MJ'!$K$4:$L$54,2))</f>
        <v>0</v>
      </c>
      <c r="T35" s="308" t="str">
        <f>IF('MJM 100 m'!D35=0,"",'MJM 100 m'!D35)</f>
        <v/>
      </c>
      <c r="U35" s="154">
        <f>IF(ISERROR(VLOOKUP(T35,'Tab. pkt. MJ'!$M$4:$N$54,2)),0,VLOOKUP(T35,'Tab. pkt. MJ'!$M$4:$N$54,2))</f>
        <v>0</v>
      </c>
      <c r="V35" s="295" t="str">
        <f>IF('MJM bieg 3000m'!C36=0,"",'MJM bieg 3000m'!C36)</f>
        <v/>
      </c>
      <c r="W35" s="154">
        <f>IF(ISERROR(VLOOKUP(V35,'Tab. pkt. MJ'!$O$4:$P$104,2)),0,VLOOKUP(V35,'Tab. pkt. MJ'!$O$4:$P$104,2))</f>
        <v>0</v>
      </c>
      <c r="X35" s="156"/>
      <c r="Y35" s="157"/>
      <c r="Z35" s="154">
        <v>0</v>
      </c>
      <c r="AA35" s="158"/>
      <c r="AB35" s="154">
        <v>0</v>
      </c>
      <c r="AC35" s="157"/>
      <c r="AD35" s="157"/>
      <c r="AE35" s="154">
        <v>0</v>
      </c>
      <c r="AF35" s="158"/>
      <c r="AG35" s="154">
        <v>0</v>
      </c>
      <c r="AH35" s="309" t="str">
        <f t="shared" si="7"/>
        <v/>
      </c>
      <c r="AI35" s="296"/>
      <c r="AJ35" s="296"/>
      <c r="AK35" s="310" t="e">
        <f t="shared" si="16"/>
        <v>#VALUE!</v>
      </c>
      <c r="AL35" s="311" t="e">
        <f t="shared" si="17"/>
        <v>#VALUE!</v>
      </c>
      <c r="AM35" s="311" t="e">
        <f t="shared" si="18"/>
        <v>#VALUE!</v>
      </c>
      <c r="AN35" s="312" t="e">
        <f t="shared" si="19"/>
        <v>#VALUE!</v>
      </c>
      <c r="AO35" s="313" t="e">
        <f t="shared" si="20"/>
        <v>#VALUE!</v>
      </c>
      <c r="AP35" s="296" t="e">
        <f t="shared" si="21"/>
        <v>#VALUE!</v>
      </c>
      <c r="AQ35" s="302" t="str">
        <f>IF(AH35="","",'Instrukcja obsługi'!$B$2)</f>
        <v/>
      </c>
    </row>
    <row r="36" spans="1:43" ht="15">
      <c r="A36" s="167" t="s">
        <v>35</v>
      </c>
      <c r="B36" s="303" t="str">
        <f>IF('LISTA MJM'!B35=0,"",'LISTA MJM'!B35)</f>
        <v/>
      </c>
      <c r="C36" s="303" t="str">
        <f>IF('LISTA MJM'!C35=0,"",'LISTA MJM'!C35)</f>
        <v/>
      </c>
      <c r="D36" s="303" t="str">
        <f>IF('LISTA MJM'!E35=0,"",'LISTA MJM'!E35)</f>
        <v/>
      </c>
      <c r="E36" s="304" t="str">
        <f>IF('LISTA MJM'!H35=0,"",'LISTA MJM'!H35)</f>
        <v/>
      </c>
      <c r="F36" s="304" t="str">
        <f>IF('LISTA MJM'!G35=0,"",'LISTA MJM'!G35)</f>
        <v/>
      </c>
      <c r="G36" s="154">
        <f>IF(ISERROR(VLOOKUP(F36,'Tab. pkt. MJ'!$A$4:$B$54,2)),0,VLOOKUP(F36,'Tab. pkt. MJ'!$A$4:$B$54,2))</f>
        <v>0</v>
      </c>
      <c r="H36" s="289" t="str">
        <f>IF('MJM 6000 m'!P36=0,"",'MJM 6000 m'!P36)</f>
        <v/>
      </c>
      <c r="I36" s="154">
        <f>IF(ISERROR(VLOOKUP(H36,'Tab. pkt. MJ'!$C$4:$D$104,2)),0,VLOOKUP(H36,'Tab. pkt. MJ'!$C$4:$D$104,2))</f>
        <v>0</v>
      </c>
      <c r="J36" s="155" t="str">
        <f>IFERROR('MJM 6000 m'!Q36/'zbiorcza MJM'!E36,"")</f>
        <v/>
      </c>
      <c r="K36" s="154">
        <f>IF(ISERROR(VLOOKUP(J36,'Tab. pkt. MJ'!$E$4:$F$54,2)),0,VLOOKUP(J36,'Tab. pkt. MJ'!$E$4:$F$54,2))</f>
        <v>0</v>
      </c>
      <c r="L36" s="290">
        <f>'MJ siła max'!C37</f>
        <v>0</v>
      </c>
      <c r="M36" s="305">
        <f>'MJ siła max'!D37</f>
        <v>0</v>
      </c>
      <c r="N36" s="154">
        <f t="shared" si="15"/>
        <v>0</v>
      </c>
      <c r="O36" s="154">
        <f>IF(ISERROR(VLOOKUP(N36,'Tab. pkt. MJ'!$G$4:$H$54,2)),0,0)</f>
        <v>0</v>
      </c>
      <c r="P36" s="306" t="str">
        <f>'MJM doc 7 min'!N36</f>
        <v/>
      </c>
      <c r="Q36" s="154">
        <f>IF(ISERROR(VLOOKUP(P36,'Tab. pkt. MJ'!$I$4:$J$54,2)),0,VLOOKUP(P36,'Tab. pkt. MJ'!$I$4:$J$54,2))</f>
        <v>0</v>
      </c>
      <c r="R36" s="307" t="str">
        <f>IF('MJM 500 m'!D36=0,"",'MJM 500 m'!D36)</f>
        <v/>
      </c>
      <c r="S36" s="154">
        <f>IF(ISERROR(VLOOKUP(R36,'Tab. pkt. MJ'!$K$4:$L$54,2)),0,VLOOKUP(R36,'Tab. pkt. MJ'!$K$4:$L$54,2))</f>
        <v>0</v>
      </c>
      <c r="T36" s="308" t="str">
        <f>IF('MJM 100 m'!D36=0,"",'MJM 100 m'!D36)</f>
        <v/>
      </c>
      <c r="U36" s="154">
        <f>IF(ISERROR(VLOOKUP(T36,'Tab. pkt. MJ'!$M$4:$N$54,2)),0,VLOOKUP(T36,'Tab. pkt. MJ'!$M$4:$N$54,2))</f>
        <v>0</v>
      </c>
      <c r="V36" s="295" t="str">
        <f>IF('MJM bieg 3000m'!C37=0,"",'MJM bieg 3000m'!C37)</f>
        <v/>
      </c>
      <c r="W36" s="154">
        <f>IF(ISERROR(VLOOKUP(V36,'Tab. pkt. MJ'!$O$4:$P$104,2)),0,VLOOKUP(V36,'Tab. pkt. MJ'!$O$4:$P$104,2))</f>
        <v>0</v>
      </c>
      <c r="X36" s="156"/>
      <c r="Y36" s="157"/>
      <c r="Z36" s="154">
        <v>0</v>
      </c>
      <c r="AA36" s="158"/>
      <c r="AB36" s="154">
        <v>0</v>
      </c>
      <c r="AC36" s="157"/>
      <c r="AD36" s="157"/>
      <c r="AE36" s="154">
        <v>0</v>
      </c>
      <c r="AF36" s="158"/>
      <c r="AG36" s="154">
        <v>0</v>
      </c>
      <c r="AH36" s="309" t="str">
        <f t="shared" si="7"/>
        <v/>
      </c>
      <c r="AI36" s="296"/>
      <c r="AJ36" s="296"/>
      <c r="AK36" s="310" t="e">
        <f t="shared" si="16"/>
        <v>#VALUE!</v>
      </c>
      <c r="AL36" s="311" t="e">
        <f t="shared" si="17"/>
        <v>#VALUE!</v>
      </c>
      <c r="AM36" s="311" t="e">
        <f t="shared" si="18"/>
        <v>#VALUE!</v>
      </c>
      <c r="AN36" s="312" t="e">
        <f t="shared" si="19"/>
        <v>#VALUE!</v>
      </c>
      <c r="AO36" s="313" t="e">
        <f t="shared" si="20"/>
        <v>#VALUE!</v>
      </c>
      <c r="AP36" s="296" t="e">
        <f t="shared" si="21"/>
        <v>#VALUE!</v>
      </c>
      <c r="AQ36" s="302" t="str">
        <f>IF(AH36="","",'Instrukcja obsługi'!$B$2)</f>
        <v/>
      </c>
    </row>
    <row r="37" spans="1:43" ht="15">
      <c r="A37" s="167" t="s">
        <v>36</v>
      </c>
      <c r="B37" s="303" t="str">
        <f>IF('LISTA MJM'!B36=0,"",'LISTA MJM'!B36)</f>
        <v/>
      </c>
      <c r="C37" s="303" t="str">
        <f>IF('LISTA MJM'!C36=0,"",'LISTA MJM'!C36)</f>
        <v/>
      </c>
      <c r="D37" s="303" t="str">
        <f>IF('LISTA MJM'!E36=0,"",'LISTA MJM'!E36)</f>
        <v/>
      </c>
      <c r="E37" s="304" t="str">
        <f>IF('LISTA MJM'!H36=0,"",'LISTA MJM'!H36)</f>
        <v/>
      </c>
      <c r="F37" s="304" t="str">
        <f>IF('LISTA MJM'!G36=0,"",'LISTA MJM'!G36)</f>
        <v/>
      </c>
      <c r="G37" s="154">
        <f>IF(ISERROR(VLOOKUP(F37,'Tab. pkt. MJ'!$A$4:$B$54,2)),0,VLOOKUP(F37,'Tab. pkt. MJ'!$A$4:$B$54,2))</f>
        <v>0</v>
      </c>
      <c r="H37" s="289" t="str">
        <f>IF('MJM 6000 m'!P37=0,"",'MJM 6000 m'!P37)</f>
        <v/>
      </c>
      <c r="I37" s="154">
        <f>IF(ISERROR(VLOOKUP(H37,'Tab. pkt. MJ'!$C$4:$D$104,2)),0,VLOOKUP(H37,'Tab. pkt. MJ'!$C$4:$D$104,2))</f>
        <v>0</v>
      </c>
      <c r="J37" s="155" t="str">
        <f>IFERROR('MJM 6000 m'!Q37/'zbiorcza MJM'!E37,"")</f>
        <v/>
      </c>
      <c r="K37" s="154">
        <f>IF(ISERROR(VLOOKUP(J37,'Tab. pkt. MJ'!$E$4:$F$54,2)),0,VLOOKUP(J37,'Tab. pkt. MJ'!$E$4:$F$54,2))</f>
        <v>0</v>
      </c>
      <c r="L37" s="290">
        <f>'MJ siła max'!C38</f>
        <v>0</v>
      </c>
      <c r="M37" s="305">
        <f>'MJ siła max'!D38</f>
        <v>0</v>
      </c>
      <c r="N37" s="154">
        <f t="shared" si="15"/>
        <v>0</v>
      </c>
      <c r="O37" s="154">
        <f>IF(ISERROR(VLOOKUP(N37,'Tab. pkt. MJ'!$G$4:$H$54,2)),0,0)</f>
        <v>0</v>
      </c>
      <c r="P37" s="306" t="str">
        <f>'MJM doc 7 min'!N37</f>
        <v/>
      </c>
      <c r="Q37" s="154">
        <f>IF(ISERROR(VLOOKUP(P37,'Tab. pkt. MJ'!$I$4:$J$54,2)),0,VLOOKUP(P37,'Tab. pkt. MJ'!$I$4:$J$54,2))</f>
        <v>0</v>
      </c>
      <c r="R37" s="307" t="str">
        <f>IF('MJM 500 m'!D37=0,"",'MJM 500 m'!D37)</f>
        <v/>
      </c>
      <c r="S37" s="154">
        <f>IF(ISERROR(VLOOKUP(R37,'Tab. pkt. MJ'!$K$4:$L$54,2)),0,VLOOKUP(R37,'Tab. pkt. MJ'!$K$4:$L$54,2))</f>
        <v>0</v>
      </c>
      <c r="T37" s="308" t="str">
        <f>IF('MJM 100 m'!D37=0,"",'MJM 100 m'!D37)</f>
        <v/>
      </c>
      <c r="U37" s="154">
        <f>IF(ISERROR(VLOOKUP(T37,'Tab. pkt. MJ'!$M$4:$N$54,2)),0,VLOOKUP(T37,'Tab. pkt. MJ'!$M$4:$N$54,2))</f>
        <v>0</v>
      </c>
      <c r="V37" s="295" t="str">
        <f>IF('MJM bieg 3000m'!C38=0,"",'MJM bieg 3000m'!C38)</f>
        <v/>
      </c>
      <c r="W37" s="154">
        <f>IF(ISERROR(VLOOKUP(V37,'Tab. pkt. MJ'!$O$4:$P$104,2)),0,VLOOKUP(V37,'Tab. pkt. MJ'!$O$4:$P$104,2))</f>
        <v>0</v>
      </c>
      <c r="X37" s="156"/>
      <c r="Y37" s="157"/>
      <c r="Z37" s="154">
        <v>0</v>
      </c>
      <c r="AA37" s="158"/>
      <c r="AB37" s="154">
        <v>0</v>
      </c>
      <c r="AC37" s="157"/>
      <c r="AD37" s="157"/>
      <c r="AE37" s="154">
        <v>0</v>
      </c>
      <c r="AF37" s="158"/>
      <c r="AG37" s="154">
        <v>0</v>
      </c>
      <c r="AH37" s="309" t="str">
        <f t="shared" si="7"/>
        <v/>
      </c>
      <c r="AI37" s="296"/>
      <c r="AJ37" s="296"/>
      <c r="AK37" s="310" t="e">
        <f t="shared" si="16"/>
        <v>#VALUE!</v>
      </c>
      <c r="AL37" s="311" t="e">
        <f t="shared" si="17"/>
        <v>#VALUE!</v>
      </c>
      <c r="AM37" s="311" t="e">
        <f t="shared" si="18"/>
        <v>#VALUE!</v>
      </c>
      <c r="AN37" s="312" t="e">
        <f t="shared" si="19"/>
        <v>#VALUE!</v>
      </c>
      <c r="AO37" s="313" t="e">
        <f t="shared" si="20"/>
        <v>#VALUE!</v>
      </c>
      <c r="AP37" s="296" t="e">
        <f t="shared" si="21"/>
        <v>#VALUE!</v>
      </c>
      <c r="AQ37" s="302" t="str">
        <f>IF(AH37="","",'Instrukcja obsługi'!$B$2)</f>
        <v/>
      </c>
    </row>
    <row r="38" spans="1:43" ht="15">
      <c r="A38" s="167" t="s">
        <v>37</v>
      </c>
      <c r="B38" s="303" t="str">
        <f>IF('LISTA MJM'!B37=0,"",'LISTA MJM'!B37)</f>
        <v/>
      </c>
      <c r="C38" s="303" t="str">
        <f>IF('LISTA MJM'!C37=0,"",'LISTA MJM'!C37)</f>
        <v/>
      </c>
      <c r="D38" s="303" t="str">
        <f>IF('LISTA MJM'!E37=0,"",'LISTA MJM'!E37)</f>
        <v/>
      </c>
      <c r="E38" s="304" t="str">
        <f>IF('LISTA MJM'!H37=0,"",'LISTA MJM'!H37)</f>
        <v/>
      </c>
      <c r="F38" s="304" t="str">
        <f>IF('LISTA MJM'!G37=0,"",'LISTA MJM'!G37)</f>
        <v/>
      </c>
      <c r="G38" s="154">
        <f>IF(ISERROR(VLOOKUP(F38,'Tab. pkt. MJ'!$A$4:$B$54,2)),0,VLOOKUP(F38,'Tab. pkt. MJ'!$A$4:$B$54,2))</f>
        <v>0</v>
      </c>
      <c r="H38" s="289" t="str">
        <f>IF('MJM 6000 m'!P38=0,"",'MJM 6000 m'!P38)</f>
        <v/>
      </c>
      <c r="I38" s="154">
        <f>IF(ISERROR(VLOOKUP(H38,'Tab. pkt. MJ'!$C$4:$D$104,2)),0,VLOOKUP(H38,'Tab. pkt. MJ'!$C$4:$D$104,2))</f>
        <v>0</v>
      </c>
      <c r="J38" s="155" t="str">
        <f>IFERROR('MJM 6000 m'!Q38/'zbiorcza MJM'!E38,"")</f>
        <v/>
      </c>
      <c r="K38" s="154">
        <f>IF(ISERROR(VLOOKUP(J38,'Tab. pkt. MJ'!$E$4:$F$54,2)),0,VLOOKUP(J38,'Tab. pkt. MJ'!$E$4:$F$54,2))</f>
        <v>0</v>
      </c>
      <c r="L38" s="290">
        <f>'MJ siła max'!C39</f>
        <v>0</v>
      </c>
      <c r="M38" s="305">
        <f>'MJ siła max'!D39</f>
        <v>0</v>
      </c>
      <c r="N38" s="154">
        <f t="shared" ref="N38:N42" si="22">L38+M38</f>
        <v>0</v>
      </c>
      <c r="O38" s="154">
        <f>IF(ISERROR(VLOOKUP(N38,'Tab. pkt. MJ'!$G$4:$H$54,2)),0,0)</f>
        <v>0</v>
      </c>
      <c r="P38" s="306" t="str">
        <f>'MJM doc 7 min'!N38</f>
        <v/>
      </c>
      <c r="Q38" s="154">
        <f>IF(ISERROR(VLOOKUP(P38,'Tab. pkt. MJ'!$I$4:$J$54,2)),0,VLOOKUP(P38,'Tab. pkt. MJ'!$I$4:$J$54,2))</f>
        <v>0</v>
      </c>
      <c r="R38" s="307" t="str">
        <f>IF('MJM 500 m'!D38=0,"",'MJM 500 m'!D38)</f>
        <v/>
      </c>
      <c r="S38" s="154">
        <f>IF(ISERROR(VLOOKUP(R38,'Tab. pkt. MJ'!$K$4:$L$54,2)),0,VLOOKUP(R38,'Tab. pkt. MJ'!$K$4:$L$54,2))</f>
        <v>0</v>
      </c>
      <c r="T38" s="308" t="str">
        <f>IF('MJM 100 m'!D38=0,"",'MJM 100 m'!D38)</f>
        <v/>
      </c>
      <c r="U38" s="154">
        <f>IF(ISERROR(VLOOKUP(T38,'Tab. pkt. MJ'!$M$4:$N$54,2)),0,VLOOKUP(T38,'Tab. pkt. MJ'!$M$4:$N$54,2))</f>
        <v>0</v>
      </c>
      <c r="V38" s="295" t="str">
        <f>IF('MJM bieg 3000m'!C39=0,"",'MJM bieg 3000m'!C39)</f>
        <v/>
      </c>
      <c r="W38" s="154">
        <f>IF(ISERROR(VLOOKUP(V38,'Tab. pkt. MJ'!$O$4:$P$104,2)),0,VLOOKUP(V38,'Tab. pkt. MJ'!$O$4:$P$104,2))</f>
        <v>0</v>
      </c>
      <c r="X38" s="156"/>
      <c r="Y38" s="157"/>
      <c r="Z38" s="154">
        <v>0</v>
      </c>
      <c r="AA38" s="158"/>
      <c r="AB38" s="154">
        <v>0</v>
      </c>
      <c r="AC38" s="157"/>
      <c r="AD38" s="157"/>
      <c r="AE38" s="154">
        <v>0</v>
      </c>
      <c r="AF38" s="158"/>
      <c r="AG38" s="154">
        <v>0</v>
      </c>
      <c r="AH38" s="309" t="str">
        <f t="shared" si="7"/>
        <v/>
      </c>
      <c r="AI38" s="296"/>
      <c r="AJ38" s="296"/>
      <c r="AK38" s="310" t="e">
        <f t="shared" ref="AK38:AK42" si="23">H38/12</f>
        <v>#VALUE!</v>
      </c>
      <c r="AL38" s="311" t="e">
        <f t="shared" ref="AL38:AL42" si="24">(MINUTE(AK38)*60+SECOND(AK38))</f>
        <v>#VALUE!</v>
      </c>
      <c r="AM38" s="311" t="e">
        <f t="shared" ref="AM38:AM42" si="25">AL38/500</f>
        <v>#VALUE!</v>
      </c>
      <c r="AN38" s="312" t="e">
        <f t="shared" ref="AN38:AN42" si="26">POWER(AM38,3)</f>
        <v>#VALUE!</v>
      </c>
      <c r="AO38" s="313" t="e">
        <f t="shared" ref="AO38:AO42" si="27">2.8/AN38</f>
        <v>#VALUE!</v>
      </c>
      <c r="AP38" s="296" t="e">
        <f t="shared" ref="AP38:AP42" si="28">AO38/E38</f>
        <v>#VALUE!</v>
      </c>
      <c r="AQ38" s="302" t="str">
        <f>IF(AH38="","",'Instrukcja obsługi'!$B$2)</f>
        <v/>
      </c>
    </row>
    <row r="39" spans="1:43" ht="15">
      <c r="A39" s="167" t="s">
        <v>38</v>
      </c>
      <c r="B39" s="303" t="str">
        <f>IF('LISTA MJM'!B38=0,"",'LISTA MJM'!B38)</f>
        <v/>
      </c>
      <c r="C39" s="303" t="str">
        <f>IF('LISTA MJM'!C38=0,"",'LISTA MJM'!C38)</f>
        <v/>
      </c>
      <c r="D39" s="303" t="str">
        <f>IF('LISTA MJM'!E38=0,"",'LISTA MJM'!E38)</f>
        <v/>
      </c>
      <c r="E39" s="304" t="str">
        <f>IF('LISTA MJM'!H38=0,"",'LISTA MJM'!H38)</f>
        <v/>
      </c>
      <c r="F39" s="304" t="str">
        <f>IF('LISTA MJM'!G38=0,"",'LISTA MJM'!G38)</f>
        <v/>
      </c>
      <c r="G39" s="154">
        <f>IF(ISERROR(VLOOKUP(F39,'Tab. pkt. MJ'!$A$4:$B$54,2)),0,VLOOKUP(F39,'Tab. pkt. MJ'!$A$4:$B$54,2))</f>
        <v>0</v>
      </c>
      <c r="H39" s="289" t="str">
        <f>IF('MJM 6000 m'!P39=0,"",'MJM 6000 m'!P39)</f>
        <v/>
      </c>
      <c r="I39" s="154">
        <f>IF(ISERROR(VLOOKUP(H39,'Tab. pkt. MJ'!$C$4:$D$104,2)),0,VLOOKUP(H39,'Tab. pkt. MJ'!$C$4:$D$104,2))</f>
        <v>0</v>
      </c>
      <c r="J39" s="155" t="str">
        <f>IFERROR('MJM 6000 m'!Q39/'zbiorcza MJM'!E39,"")</f>
        <v/>
      </c>
      <c r="K39" s="154">
        <f>IF(ISERROR(VLOOKUP(J39,'Tab. pkt. MJ'!$E$4:$F$54,2)),0,VLOOKUP(J39,'Tab. pkt. MJ'!$E$4:$F$54,2))</f>
        <v>0</v>
      </c>
      <c r="L39" s="290">
        <f>'MJ siła max'!C40</f>
        <v>0</v>
      </c>
      <c r="M39" s="305">
        <f>'MJ siła max'!D40</f>
        <v>0</v>
      </c>
      <c r="N39" s="154">
        <f t="shared" si="22"/>
        <v>0</v>
      </c>
      <c r="O39" s="154">
        <f>IF(ISERROR(VLOOKUP(N39,'Tab. pkt. MJ'!$G$4:$H$54,2)),0,0)</f>
        <v>0</v>
      </c>
      <c r="P39" s="306" t="str">
        <f>'MJM doc 7 min'!N39</f>
        <v/>
      </c>
      <c r="Q39" s="154">
        <f>IF(ISERROR(VLOOKUP(P39,'Tab. pkt. MJ'!$I$4:$J$54,2)),0,VLOOKUP(P39,'Tab. pkt. MJ'!$I$4:$J$54,2))</f>
        <v>0</v>
      </c>
      <c r="R39" s="307" t="str">
        <f>IF('MJM 500 m'!D39=0,"",'MJM 500 m'!D39)</f>
        <v/>
      </c>
      <c r="S39" s="154">
        <f>IF(ISERROR(VLOOKUP(R39,'Tab. pkt. MJ'!$K$4:$L$54,2)),0,VLOOKUP(R39,'Tab. pkt. MJ'!$K$4:$L$54,2))</f>
        <v>0</v>
      </c>
      <c r="T39" s="308" t="str">
        <f>IF('MJM 100 m'!D39=0,"",'MJM 100 m'!D39)</f>
        <v/>
      </c>
      <c r="U39" s="154">
        <f>IF(ISERROR(VLOOKUP(T39,'Tab. pkt. MJ'!$M$4:$N$54,2)),0,VLOOKUP(T39,'Tab. pkt. MJ'!$M$4:$N$54,2))</f>
        <v>0</v>
      </c>
      <c r="V39" s="295" t="str">
        <f>IF('MJM bieg 3000m'!C40=0,"",'MJM bieg 3000m'!C40)</f>
        <v/>
      </c>
      <c r="W39" s="154">
        <f>IF(ISERROR(VLOOKUP(V39,'Tab. pkt. MJ'!$O$4:$P$104,2)),0,VLOOKUP(V39,'Tab. pkt. MJ'!$O$4:$P$104,2))</f>
        <v>0</v>
      </c>
      <c r="X39" s="156"/>
      <c r="Y39" s="157"/>
      <c r="Z39" s="154">
        <v>0</v>
      </c>
      <c r="AA39" s="158"/>
      <c r="AB39" s="154">
        <v>0</v>
      </c>
      <c r="AC39" s="157"/>
      <c r="AD39" s="157"/>
      <c r="AE39" s="154">
        <v>0</v>
      </c>
      <c r="AF39" s="158"/>
      <c r="AG39" s="154">
        <v>0</v>
      </c>
      <c r="AH39" s="309" t="str">
        <f t="shared" si="7"/>
        <v/>
      </c>
      <c r="AI39" s="296"/>
      <c r="AJ39" s="296"/>
      <c r="AK39" s="310" t="e">
        <f t="shared" si="23"/>
        <v>#VALUE!</v>
      </c>
      <c r="AL39" s="311" t="e">
        <f t="shared" si="24"/>
        <v>#VALUE!</v>
      </c>
      <c r="AM39" s="311" t="e">
        <f t="shared" si="25"/>
        <v>#VALUE!</v>
      </c>
      <c r="AN39" s="312" t="e">
        <f t="shared" si="26"/>
        <v>#VALUE!</v>
      </c>
      <c r="AO39" s="313" t="e">
        <f t="shared" si="27"/>
        <v>#VALUE!</v>
      </c>
      <c r="AP39" s="296" t="e">
        <f t="shared" si="28"/>
        <v>#VALUE!</v>
      </c>
      <c r="AQ39" s="302" t="str">
        <f>IF(AH39="","",'Instrukcja obsługi'!$B$2)</f>
        <v/>
      </c>
    </row>
    <row r="40" spans="1:43" ht="15">
      <c r="A40" s="167" t="s">
        <v>39</v>
      </c>
      <c r="B40" s="303" t="str">
        <f>IF('LISTA MJM'!B39=0,"",'LISTA MJM'!B39)</f>
        <v/>
      </c>
      <c r="C40" s="303" t="str">
        <f>IF('LISTA MJM'!C39=0,"",'LISTA MJM'!C39)</f>
        <v/>
      </c>
      <c r="D40" s="303" t="str">
        <f>IF('LISTA MJM'!E39=0,"",'LISTA MJM'!E39)</f>
        <v/>
      </c>
      <c r="E40" s="304" t="str">
        <f>IF('LISTA MJM'!H39=0,"",'LISTA MJM'!H39)</f>
        <v/>
      </c>
      <c r="F40" s="304" t="str">
        <f>IF('LISTA MJM'!G39=0,"",'LISTA MJM'!G39)</f>
        <v/>
      </c>
      <c r="G40" s="154">
        <f>IF(ISERROR(VLOOKUP(F40,'Tab. pkt. MJ'!$A$4:$B$54,2)),0,VLOOKUP(F40,'Tab. pkt. MJ'!$A$4:$B$54,2))</f>
        <v>0</v>
      </c>
      <c r="H40" s="289" t="str">
        <f>IF('MJM 6000 m'!P40=0,"",'MJM 6000 m'!P40)</f>
        <v/>
      </c>
      <c r="I40" s="154">
        <f>IF(ISERROR(VLOOKUP(H40,'Tab. pkt. MJ'!$C$4:$D$104,2)),0,VLOOKUP(H40,'Tab. pkt. MJ'!$C$4:$D$104,2))</f>
        <v>0</v>
      </c>
      <c r="J40" s="155" t="str">
        <f>IFERROR('MJM 6000 m'!Q40/'zbiorcza MJM'!E40,"")</f>
        <v/>
      </c>
      <c r="K40" s="154">
        <f>IF(ISERROR(VLOOKUP(J40,'Tab. pkt. MJ'!$E$4:$F$54,2)),0,VLOOKUP(J40,'Tab. pkt. MJ'!$E$4:$F$54,2))</f>
        <v>0</v>
      </c>
      <c r="L40" s="290">
        <f>'MJ siła max'!C41</f>
        <v>0</v>
      </c>
      <c r="M40" s="305">
        <f>'MJ siła max'!D41</f>
        <v>0</v>
      </c>
      <c r="N40" s="154">
        <f t="shared" si="22"/>
        <v>0</v>
      </c>
      <c r="O40" s="154">
        <f>IF(ISERROR(VLOOKUP(N40,'Tab. pkt. MJ'!$G$4:$H$54,2)),0,0)</f>
        <v>0</v>
      </c>
      <c r="P40" s="306" t="str">
        <f>'MJM doc 7 min'!N40</f>
        <v/>
      </c>
      <c r="Q40" s="154">
        <f>IF(ISERROR(VLOOKUP(P40,'Tab. pkt. MJ'!$I$4:$J$54,2)),0,VLOOKUP(P40,'Tab. pkt. MJ'!$I$4:$J$54,2))</f>
        <v>0</v>
      </c>
      <c r="R40" s="307" t="str">
        <f>IF('MJM 500 m'!D40=0,"",'MJM 500 m'!D40)</f>
        <v/>
      </c>
      <c r="S40" s="154">
        <f>IF(ISERROR(VLOOKUP(R40,'Tab. pkt. MJ'!$K$4:$L$54,2)),0,VLOOKUP(R40,'Tab. pkt. MJ'!$K$4:$L$54,2))</f>
        <v>0</v>
      </c>
      <c r="T40" s="308" t="str">
        <f>IF('MJM 100 m'!D40=0,"",'MJM 100 m'!D40)</f>
        <v/>
      </c>
      <c r="U40" s="154">
        <f>IF(ISERROR(VLOOKUP(T40,'Tab. pkt. MJ'!$M$4:$N$54,2)),0,VLOOKUP(T40,'Tab. pkt. MJ'!$M$4:$N$54,2))</f>
        <v>0</v>
      </c>
      <c r="V40" s="295" t="str">
        <f>IF('MJM bieg 3000m'!C41=0,"",'MJM bieg 3000m'!C41)</f>
        <v/>
      </c>
      <c r="W40" s="154">
        <f>IF(ISERROR(VLOOKUP(V40,'Tab. pkt. MJ'!$O$4:$P$104,2)),0,VLOOKUP(V40,'Tab. pkt. MJ'!$O$4:$P$104,2))</f>
        <v>0</v>
      </c>
      <c r="X40" s="156"/>
      <c r="Y40" s="157"/>
      <c r="Z40" s="154">
        <v>0</v>
      </c>
      <c r="AA40" s="158"/>
      <c r="AB40" s="154">
        <v>0</v>
      </c>
      <c r="AC40" s="157"/>
      <c r="AD40" s="157"/>
      <c r="AE40" s="154">
        <v>0</v>
      </c>
      <c r="AF40" s="158"/>
      <c r="AG40" s="154">
        <v>0</v>
      </c>
      <c r="AH40" s="309" t="str">
        <f t="shared" si="7"/>
        <v/>
      </c>
      <c r="AI40" s="296"/>
      <c r="AJ40" s="296"/>
      <c r="AK40" s="310" t="e">
        <f t="shared" si="23"/>
        <v>#VALUE!</v>
      </c>
      <c r="AL40" s="311" t="e">
        <f t="shared" si="24"/>
        <v>#VALUE!</v>
      </c>
      <c r="AM40" s="311" t="e">
        <f t="shared" si="25"/>
        <v>#VALUE!</v>
      </c>
      <c r="AN40" s="312" t="e">
        <f t="shared" si="26"/>
        <v>#VALUE!</v>
      </c>
      <c r="AO40" s="313" t="e">
        <f t="shared" si="27"/>
        <v>#VALUE!</v>
      </c>
      <c r="AP40" s="296" t="e">
        <f t="shared" si="28"/>
        <v>#VALUE!</v>
      </c>
      <c r="AQ40" s="302" t="str">
        <f>IF(AH40="","",'Instrukcja obsługi'!$B$2)</f>
        <v/>
      </c>
    </row>
    <row r="41" spans="1:43" ht="15">
      <c r="A41" s="167" t="s">
        <v>40</v>
      </c>
      <c r="B41" s="303" t="str">
        <f>IF('LISTA MJM'!B40=0,"",'LISTA MJM'!B40)</f>
        <v/>
      </c>
      <c r="C41" s="303" t="str">
        <f>IF('LISTA MJM'!C40=0,"",'LISTA MJM'!C40)</f>
        <v/>
      </c>
      <c r="D41" s="303" t="str">
        <f>IF('LISTA MJM'!E40=0,"",'LISTA MJM'!E40)</f>
        <v/>
      </c>
      <c r="E41" s="304" t="str">
        <f>IF('LISTA MJM'!H40=0,"",'LISTA MJM'!H40)</f>
        <v/>
      </c>
      <c r="F41" s="304" t="str">
        <f>IF('LISTA MJM'!G40=0,"",'LISTA MJM'!G40)</f>
        <v/>
      </c>
      <c r="G41" s="154">
        <f>IF(ISERROR(VLOOKUP(F41,'Tab. pkt. MJ'!$A$4:$B$54,2)),0,VLOOKUP(F41,'Tab. pkt. MJ'!$A$4:$B$54,2))</f>
        <v>0</v>
      </c>
      <c r="H41" s="289" t="str">
        <f>IF('MJM 6000 m'!P41=0,"",'MJM 6000 m'!P41)</f>
        <v/>
      </c>
      <c r="I41" s="154">
        <f>IF(ISERROR(VLOOKUP(H41,'Tab. pkt. MJ'!$C$4:$D$104,2)),0,VLOOKUP(H41,'Tab. pkt. MJ'!$C$4:$D$104,2))</f>
        <v>0</v>
      </c>
      <c r="J41" s="155" t="str">
        <f>IFERROR('MJM 6000 m'!Q41/'zbiorcza MJM'!E41,"")</f>
        <v/>
      </c>
      <c r="K41" s="154">
        <f>IF(ISERROR(VLOOKUP(J41,'Tab. pkt. MJ'!$E$4:$F$54,2)),0,VLOOKUP(J41,'Tab. pkt. MJ'!$E$4:$F$54,2))</f>
        <v>0</v>
      </c>
      <c r="L41" s="290">
        <f>'MJ siła max'!C42</f>
        <v>0</v>
      </c>
      <c r="M41" s="305">
        <f>'MJ siła max'!D42</f>
        <v>0</v>
      </c>
      <c r="N41" s="154">
        <f t="shared" si="22"/>
        <v>0</v>
      </c>
      <c r="O41" s="154">
        <f>IF(ISERROR(VLOOKUP(N41,'Tab. pkt. MJ'!$G$4:$H$54,2)),0,0)</f>
        <v>0</v>
      </c>
      <c r="P41" s="306" t="str">
        <f>'MJM doc 7 min'!N41</f>
        <v/>
      </c>
      <c r="Q41" s="154">
        <f>IF(ISERROR(VLOOKUP(P41,'Tab. pkt. MJ'!$I$4:$J$54,2)),0,VLOOKUP(P41,'Tab. pkt. MJ'!$I$4:$J$54,2))</f>
        <v>0</v>
      </c>
      <c r="R41" s="307" t="str">
        <f>IF('MJM 500 m'!D41=0,"",'MJM 500 m'!D41)</f>
        <v/>
      </c>
      <c r="S41" s="154">
        <f>IF(ISERROR(VLOOKUP(R41,'Tab. pkt. MJ'!$K$4:$L$54,2)),0,VLOOKUP(R41,'Tab. pkt. MJ'!$K$4:$L$54,2))</f>
        <v>0</v>
      </c>
      <c r="T41" s="308" t="str">
        <f>IF('MJM 100 m'!D41=0,"",'MJM 100 m'!D41)</f>
        <v/>
      </c>
      <c r="U41" s="154">
        <f>IF(ISERROR(VLOOKUP(T41,'Tab. pkt. MJ'!$M$4:$N$54,2)),0,VLOOKUP(T41,'Tab. pkt. MJ'!$M$4:$N$54,2))</f>
        <v>0</v>
      </c>
      <c r="V41" s="295" t="str">
        <f>IF('MJM bieg 3000m'!C42=0,"",'MJM bieg 3000m'!C42)</f>
        <v/>
      </c>
      <c r="W41" s="154">
        <f>IF(ISERROR(VLOOKUP(V41,'Tab. pkt. MJ'!$O$4:$P$104,2)),0,VLOOKUP(V41,'Tab. pkt. MJ'!$O$4:$P$104,2))</f>
        <v>0</v>
      </c>
      <c r="X41" s="156"/>
      <c r="Y41" s="157"/>
      <c r="Z41" s="154">
        <v>0</v>
      </c>
      <c r="AA41" s="158"/>
      <c r="AB41" s="154">
        <v>0</v>
      </c>
      <c r="AC41" s="157"/>
      <c r="AD41" s="157"/>
      <c r="AE41" s="154">
        <v>0</v>
      </c>
      <c r="AF41" s="158"/>
      <c r="AG41" s="154">
        <v>0</v>
      </c>
      <c r="AH41" s="309" t="str">
        <f t="shared" si="7"/>
        <v/>
      </c>
      <c r="AI41" s="296"/>
      <c r="AJ41" s="296"/>
      <c r="AK41" s="310" t="e">
        <f t="shared" si="23"/>
        <v>#VALUE!</v>
      </c>
      <c r="AL41" s="311" t="e">
        <f t="shared" si="24"/>
        <v>#VALUE!</v>
      </c>
      <c r="AM41" s="311" t="e">
        <f t="shared" si="25"/>
        <v>#VALUE!</v>
      </c>
      <c r="AN41" s="312" t="e">
        <f t="shared" si="26"/>
        <v>#VALUE!</v>
      </c>
      <c r="AO41" s="313" t="e">
        <f t="shared" si="27"/>
        <v>#VALUE!</v>
      </c>
      <c r="AP41" s="296" t="e">
        <f t="shared" si="28"/>
        <v>#VALUE!</v>
      </c>
      <c r="AQ41" s="302" t="str">
        <f>IF(AH41="","",'Instrukcja obsługi'!$B$2)</f>
        <v/>
      </c>
    </row>
    <row r="42" spans="1:43" ht="15">
      <c r="A42" s="167" t="s">
        <v>41</v>
      </c>
      <c r="B42" s="303" t="str">
        <f>IF('LISTA MJM'!B41=0,"",'LISTA MJM'!B41)</f>
        <v/>
      </c>
      <c r="C42" s="303" t="str">
        <f>IF('LISTA MJM'!C41=0,"",'LISTA MJM'!C41)</f>
        <v/>
      </c>
      <c r="D42" s="303" t="str">
        <f>IF('LISTA MJM'!E41=0,"",'LISTA MJM'!E41)</f>
        <v/>
      </c>
      <c r="E42" s="304" t="str">
        <f>IF('LISTA MJM'!H41=0,"",'LISTA MJM'!H41)</f>
        <v/>
      </c>
      <c r="F42" s="304" t="str">
        <f>IF('LISTA MJM'!G41=0,"",'LISTA MJM'!G41)</f>
        <v/>
      </c>
      <c r="G42" s="154">
        <f>IF(ISERROR(VLOOKUP(F42,'Tab. pkt. MJ'!$A$4:$B$54,2)),0,VLOOKUP(F42,'Tab. pkt. MJ'!$A$4:$B$54,2))</f>
        <v>0</v>
      </c>
      <c r="H42" s="289" t="str">
        <f>IF('MJM 6000 m'!P42=0,"",'MJM 6000 m'!P42)</f>
        <v/>
      </c>
      <c r="I42" s="154">
        <f>IF(ISERROR(VLOOKUP(H42,'Tab. pkt. MJ'!$C$4:$D$104,2)),0,VLOOKUP(H42,'Tab. pkt. MJ'!$C$4:$D$104,2))</f>
        <v>0</v>
      </c>
      <c r="J42" s="155" t="str">
        <f>IFERROR('MJM 6000 m'!Q42/'zbiorcza MJM'!E42,"")</f>
        <v/>
      </c>
      <c r="K42" s="154">
        <f>IF(ISERROR(VLOOKUP(J42,'Tab. pkt. MJ'!$E$4:$F$54,2)),0,VLOOKUP(J42,'Tab. pkt. MJ'!$E$4:$F$54,2))</f>
        <v>0</v>
      </c>
      <c r="L42" s="290">
        <f>'MJ siła max'!C43</f>
        <v>0</v>
      </c>
      <c r="M42" s="305">
        <f>'MJ siła max'!D43</f>
        <v>0</v>
      </c>
      <c r="N42" s="154">
        <f t="shared" si="22"/>
        <v>0</v>
      </c>
      <c r="O42" s="154">
        <f>IF(ISERROR(VLOOKUP(N42,'Tab. pkt. MJ'!$G$4:$H$54,2)),0,0)</f>
        <v>0</v>
      </c>
      <c r="P42" s="306" t="str">
        <f>'MJM doc 7 min'!N42</f>
        <v/>
      </c>
      <c r="Q42" s="154">
        <f>IF(ISERROR(VLOOKUP(P42,'Tab. pkt. MJ'!$I$4:$J$54,2)),0,VLOOKUP(P42,'Tab. pkt. MJ'!$I$4:$J$54,2))</f>
        <v>0</v>
      </c>
      <c r="R42" s="307" t="str">
        <f>IF('MJM 500 m'!D42=0,"",'MJM 500 m'!D42)</f>
        <v/>
      </c>
      <c r="S42" s="154">
        <f>IF(ISERROR(VLOOKUP(R42,'Tab. pkt. MJ'!$K$4:$L$54,2)),0,VLOOKUP(R42,'Tab. pkt. MJ'!$K$4:$L$54,2))</f>
        <v>0</v>
      </c>
      <c r="T42" s="308" t="str">
        <f>IF('MJM 100 m'!D42=0,"",'MJM 100 m'!D42)</f>
        <v/>
      </c>
      <c r="U42" s="154">
        <f>IF(ISERROR(VLOOKUP(T42,'Tab. pkt. MJ'!$M$4:$N$54,2)),0,VLOOKUP(T42,'Tab. pkt. MJ'!$M$4:$N$54,2))</f>
        <v>0</v>
      </c>
      <c r="V42" s="295" t="str">
        <f>IF('MJM bieg 3000m'!C43=0,"",'MJM bieg 3000m'!C43)</f>
        <v/>
      </c>
      <c r="W42" s="154">
        <f>IF(ISERROR(VLOOKUP(V42,'Tab. pkt. MJ'!$O$4:$P$104,2)),0,VLOOKUP(V42,'Tab. pkt. MJ'!$O$4:$P$104,2))</f>
        <v>0</v>
      </c>
      <c r="X42" s="156"/>
      <c r="Y42" s="157"/>
      <c r="Z42" s="154">
        <v>0</v>
      </c>
      <c r="AA42" s="158"/>
      <c r="AB42" s="154">
        <v>0</v>
      </c>
      <c r="AC42" s="157"/>
      <c r="AD42" s="157"/>
      <c r="AE42" s="154">
        <v>0</v>
      </c>
      <c r="AF42" s="158"/>
      <c r="AG42" s="154">
        <v>0</v>
      </c>
      <c r="AH42" s="309" t="str">
        <f t="shared" si="7"/>
        <v/>
      </c>
      <c r="AI42" s="296"/>
      <c r="AJ42" s="296"/>
      <c r="AK42" s="310" t="e">
        <f t="shared" si="23"/>
        <v>#VALUE!</v>
      </c>
      <c r="AL42" s="311" t="e">
        <f t="shared" si="24"/>
        <v>#VALUE!</v>
      </c>
      <c r="AM42" s="311" t="e">
        <f t="shared" si="25"/>
        <v>#VALUE!</v>
      </c>
      <c r="AN42" s="312" t="e">
        <f t="shared" si="26"/>
        <v>#VALUE!</v>
      </c>
      <c r="AO42" s="313" t="e">
        <f t="shared" si="27"/>
        <v>#VALUE!</v>
      </c>
      <c r="AP42" s="296" t="e">
        <f t="shared" si="28"/>
        <v>#VALUE!</v>
      </c>
      <c r="AQ42" s="302" t="str">
        <f>IF(AH42="","",'Instrukcja obsługi'!$B$2)</f>
        <v/>
      </c>
    </row>
    <row r="43" spans="1:43" ht="15">
      <c r="A43" s="167" t="s">
        <v>42</v>
      </c>
      <c r="B43" s="168"/>
      <c r="C43" s="168"/>
      <c r="D43" s="168"/>
      <c r="E43" s="105"/>
      <c r="F43" s="136"/>
      <c r="G43" s="154">
        <f>IF(ISERROR(VLOOKUP(F43,'Tab. pkt. MJ'!$A$4:$B$54,2)),0,VLOOKUP(F43,'Tab. pkt. MJ'!$A$4:$B$54,2))</f>
        <v>0</v>
      </c>
      <c r="H43" s="134"/>
      <c r="I43" s="154">
        <f>IF(ISERROR(VLOOKUP(H43,'Tab. pkt. MJ'!$C$4:$D$104,2)),0,VLOOKUP(H43,'Tab. pkt. MJ'!$C$4:$D$104,2))</f>
        <v>0</v>
      </c>
      <c r="J43" s="155" t="str">
        <f>IFERROR('MJM 6000 m'!Q43/'zbiorcza MJM'!E43,"")</f>
        <v/>
      </c>
      <c r="K43" s="154">
        <f>IF(ISERROR(VLOOKUP(J43,'Tab. pkt. MJ'!$E$4:$F$54,2)),0,VLOOKUP(J43,'Tab. pkt. MJ'!$E$4:$F$54,2))</f>
        <v>0</v>
      </c>
      <c r="L43" s="103"/>
      <c r="M43" s="103"/>
      <c r="N43" s="154">
        <f t="shared" ref="N43:N62" si="29">L43+M43</f>
        <v>0</v>
      </c>
      <c r="O43" s="154">
        <f>IF(ISERROR(VLOOKUP(N43,'Tab. pkt. MJ'!$G$4:$H$54,2)),0,0)</f>
        <v>0</v>
      </c>
      <c r="P43" s="104"/>
      <c r="Q43" s="154">
        <f>IF(ISERROR(VLOOKUP(P43,'Tab. pkt. MJ'!$I$4:$J$54,2)),0,VLOOKUP(P43,'Tab. pkt. MJ'!$I$4:$J$54,2))</f>
        <v>0</v>
      </c>
      <c r="R43" s="169"/>
      <c r="S43" s="154">
        <f>IF(ISERROR(VLOOKUP(R43,'Tab. pkt. MJ'!$K$4:$L$54,2)),0,VLOOKUP(R43,'Tab. pkt. MJ'!$K$4:$L$54,2))</f>
        <v>0</v>
      </c>
      <c r="T43" s="102"/>
      <c r="U43" s="154">
        <f>IF(ISERROR(VLOOKUP(T43,'Tab. pkt. MJ'!$M$4:$N$54,2)),0,VLOOKUP(T43,'Tab. pkt. MJ'!$M$4:$N$54,2))</f>
        <v>0</v>
      </c>
      <c r="V43" s="175"/>
      <c r="W43" s="154">
        <f>IF(ISERROR(VLOOKUP(V43,'Tab. pkt. MJ'!$O$4:$P$104,2)),0,VLOOKUP(V43,'Tab. pkt. MJ'!$O$4:$P$104,2))</f>
        <v>0</v>
      </c>
      <c r="X43" s="156"/>
      <c r="Y43" s="157"/>
      <c r="Z43" s="154">
        <v>0</v>
      </c>
      <c r="AA43" s="158"/>
      <c r="AB43" s="154">
        <v>0</v>
      </c>
      <c r="AC43" s="157"/>
      <c r="AD43" s="157"/>
      <c r="AE43" s="154">
        <v>0</v>
      </c>
      <c r="AF43" s="158"/>
      <c r="AG43" s="154">
        <v>0</v>
      </c>
      <c r="AH43" s="170" t="str">
        <f t="shared" si="7"/>
        <v/>
      </c>
      <c r="AI43" s="160"/>
      <c r="AJ43" s="160"/>
      <c r="AK43" s="171">
        <f t="shared" si="1"/>
        <v>0</v>
      </c>
      <c r="AL43" s="172">
        <f t="shared" si="2"/>
        <v>0</v>
      </c>
      <c r="AM43" s="172">
        <f t="shared" si="3"/>
        <v>0</v>
      </c>
      <c r="AN43" s="173">
        <f t="shared" si="4"/>
        <v>0</v>
      </c>
      <c r="AO43" s="174" t="e">
        <f t="shared" si="5"/>
        <v>#DIV/0!</v>
      </c>
      <c r="AP43" s="160" t="e">
        <f t="shared" si="6"/>
        <v>#DIV/0!</v>
      </c>
      <c r="AQ43" s="161"/>
    </row>
    <row r="44" spans="1:43" ht="15">
      <c r="A44" s="167" t="s">
        <v>43</v>
      </c>
      <c r="B44" s="168"/>
      <c r="C44" s="168"/>
      <c r="D44" s="168"/>
      <c r="E44" s="105"/>
      <c r="F44" s="136"/>
      <c r="G44" s="154">
        <f>IF(ISERROR(VLOOKUP(F44,'Tab. pkt. MJ'!$A$4:$B$54,2)),0,VLOOKUP(F44,'Tab. pkt. MJ'!$A$4:$B$54,2))</f>
        <v>0</v>
      </c>
      <c r="H44" s="134"/>
      <c r="I44" s="154">
        <f>IF(ISERROR(VLOOKUP(H44,'Tab. pkt. MJ'!$C$4:$D$104,2)),0,VLOOKUP(H44,'Tab. pkt. MJ'!$C$4:$D$104,2))</f>
        <v>0</v>
      </c>
      <c r="J44" s="155" t="str">
        <f>IFERROR('MJM 6000 m'!Q44/'zbiorcza MJM'!E44,"")</f>
        <v/>
      </c>
      <c r="K44" s="154">
        <f>IF(ISERROR(VLOOKUP(J44,'Tab. pkt. MJ'!$E$4:$F$54,2)),0,VLOOKUP(J44,'Tab. pkt. MJ'!$E$4:$F$54,2))</f>
        <v>0</v>
      </c>
      <c r="L44" s="103"/>
      <c r="M44" s="103"/>
      <c r="N44" s="154">
        <f t="shared" si="29"/>
        <v>0</v>
      </c>
      <c r="O44" s="154">
        <f>IF(ISERROR(VLOOKUP(N44,'Tab. pkt. MJ'!$G$4:$H$54,2)),0,0)</f>
        <v>0</v>
      </c>
      <c r="P44" s="104"/>
      <c r="Q44" s="154">
        <f>IF(ISERROR(VLOOKUP(P44,'Tab. pkt. MJ'!$I$4:$J$54,2)),0,VLOOKUP(P44,'Tab. pkt. MJ'!$I$4:$J$54,2))</f>
        <v>0</v>
      </c>
      <c r="R44" s="169"/>
      <c r="S44" s="154">
        <f>IF(ISERROR(VLOOKUP(R44,'Tab. pkt. MJ'!$K$4:$L$54,2)),0,VLOOKUP(R44,'Tab. pkt. MJ'!$K$4:$L$54,2))</f>
        <v>0</v>
      </c>
      <c r="T44" s="102"/>
      <c r="U44" s="154">
        <f>IF(ISERROR(VLOOKUP(T44,'Tab. pkt. MJ'!$M$4:$N$54,2)),0,VLOOKUP(T44,'Tab. pkt. MJ'!$M$4:$N$54,2))</f>
        <v>0</v>
      </c>
      <c r="V44" s="175"/>
      <c r="W44" s="154">
        <f>IF(ISERROR(VLOOKUP(V44,'Tab. pkt. MJ'!$O$4:$P$104,2)),0,VLOOKUP(V44,'Tab. pkt. MJ'!$O$4:$P$104,2))</f>
        <v>0</v>
      </c>
      <c r="X44" s="156"/>
      <c r="Y44" s="157"/>
      <c r="Z44" s="154">
        <v>0</v>
      </c>
      <c r="AA44" s="158"/>
      <c r="AB44" s="154">
        <v>0</v>
      </c>
      <c r="AC44" s="157"/>
      <c r="AD44" s="157"/>
      <c r="AE44" s="154">
        <v>0</v>
      </c>
      <c r="AF44" s="158"/>
      <c r="AG44" s="154">
        <v>0</v>
      </c>
      <c r="AH44" s="170" t="str">
        <f t="shared" si="7"/>
        <v/>
      </c>
      <c r="AI44" s="160"/>
      <c r="AJ44" s="160"/>
      <c r="AK44" s="171">
        <f t="shared" si="1"/>
        <v>0</v>
      </c>
      <c r="AL44" s="172">
        <f t="shared" si="2"/>
        <v>0</v>
      </c>
      <c r="AM44" s="172">
        <f t="shared" si="3"/>
        <v>0</v>
      </c>
      <c r="AN44" s="173">
        <f t="shared" si="4"/>
        <v>0</v>
      </c>
      <c r="AO44" s="174" t="e">
        <f t="shared" si="5"/>
        <v>#DIV/0!</v>
      </c>
      <c r="AP44" s="160" t="e">
        <f t="shared" si="6"/>
        <v>#DIV/0!</v>
      </c>
      <c r="AQ44" s="161"/>
    </row>
    <row r="45" spans="1:43" ht="15">
      <c r="A45" s="167" t="s">
        <v>44</v>
      </c>
      <c r="B45" s="168"/>
      <c r="C45" s="168"/>
      <c r="D45" s="168"/>
      <c r="E45" s="105"/>
      <c r="F45" s="136"/>
      <c r="G45" s="154">
        <f>IF(ISERROR(VLOOKUP(F45,'Tab. pkt. MJ'!$A$4:$B$54,2)),0,VLOOKUP(F45,'Tab. pkt. MJ'!$A$4:$B$54,2))</f>
        <v>0</v>
      </c>
      <c r="H45" s="134"/>
      <c r="I45" s="154">
        <f>IF(ISERROR(VLOOKUP(H45,'Tab. pkt. MJ'!$C$4:$D$104,2)),0,VLOOKUP(H45,'Tab. pkt. MJ'!$C$4:$D$104,2))</f>
        <v>0</v>
      </c>
      <c r="J45" s="155" t="str">
        <f>IFERROR('MJM 6000 m'!Q45/'zbiorcza MJM'!E45,"")</f>
        <v/>
      </c>
      <c r="K45" s="154">
        <f>IF(ISERROR(VLOOKUP(J45,'Tab. pkt. MJ'!$E$4:$F$54,2)),0,VLOOKUP(J45,'Tab. pkt. MJ'!$E$4:$F$54,2))</f>
        <v>0</v>
      </c>
      <c r="L45" s="103"/>
      <c r="M45" s="103"/>
      <c r="N45" s="154">
        <f t="shared" si="29"/>
        <v>0</v>
      </c>
      <c r="O45" s="154">
        <f>IF(ISERROR(VLOOKUP(N45,'Tab. pkt. MJ'!$G$4:$H$54,2)),0,0)</f>
        <v>0</v>
      </c>
      <c r="P45" s="104"/>
      <c r="Q45" s="154">
        <f>IF(ISERROR(VLOOKUP(P45,'Tab. pkt. MJ'!$I$4:$J$54,2)),0,VLOOKUP(P45,'Tab. pkt. MJ'!$I$4:$J$54,2))</f>
        <v>0</v>
      </c>
      <c r="R45" s="169"/>
      <c r="S45" s="154">
        <f>IF(ISERROR(VLOOKUP(R45,'Tab. pkt. MJ'!$K$4:$L$54,2)),0,VLOOKUP(R45,'Tab. pkt. MJ'!$K$4:$L$54,2))</f>
        <v>0</v>
      </c>
      <c r="T45" s="102"/>
      <c r="U45" s="154">
        <f>IF(ISERROR(VLOOKUP(T45,'Tab. pkt. MJ'!$M$4:$N$54,2)),0,VLOOKUP(T45,'Tab. pkt. MJ'!$M$4:$N$54,2))</f>
        <v>0</v>
      </c>
      <c r="V45" s="175"/>
      <c r="W45" s="154">
        <f>IF(ISERROR(VLOOKUP(V45,'Tab. pkt. MJ'!$O$4:$P$104,2)),0,VLOOKUP(V45,'Tab. pkt. MJ'!$O$4:$P$104,2))</f>
        <v>0</v>
      </c>
      <c r="X45" s="156"/>
      <c r="Y45" s="157"/>
      <c r="Z45" s="154">
        <v>0</v>
      </c>
      <c r="AA45" s="158"/>
      <c r="AB45" s="154">
        <v>0</v>
      </c>
      <c r="AC45" s="157"/>
      <c r="AD45" s="157"/>
      <c r="AE45" s="154">
        <v>0</v>
      </c>
      <c r="AF45" s="158"/>
      <c r="AG45" s="154">
        <v>0</v>
      </c>
      <c r="AH45" s="170" t="str">
        <f t="shared" si="7"/>
        <v/>
      </c>
      <c r="AI45" s="160"/>
      <c r="AJ45" s="160"/>
      <c r="AK45" s="171">
        <f t="shared" si="1"/>
        <v>0</v>
      </c>
      <c r="AL45" s="172">
        <f t="shared" si="2"/>
        <v>0</v>
      </c>
      <c r="AM45" s="172">
        <f t="shared" si="3"/>
        <v>0</v>
      </c>
      <c r="AN45" s="173">
        <f t="shared" si="4"/>
        <v>0</v>
      </c>
      <c r="AO45" s="174" t="e">
        <f t="shared" si="5"/>
        <v>#DIV/0!</v>
      </c>
      <c r="AP45" s="160" t="e">
        <f t="shared" si="6"/>
        <v>#DIV/0!</v>
      </c>
      <c r="AQ45" s="161"/>
    </row>
    <row r="46" spans="1:43" ht="15">
      <c r="A46" s="167" t="s">
        <v>45</v>
      </c>
      <c r="B46" s="168"/>
      <c r="C46" s="168"/>
      <c r="D46" s="168"/>
      <c r="E46" s="105"/>
      <c r="F46" s="136"/>
      <c r="G46" s="154">
        <f>IF(ISERROR(VLOOKUP(F46,'Tab. pkt. MJ'!$A$4:$B$54,2)),0,VLOOKUP(F46,'Tab. pkt. MJ'!$A$4:$B$54,2))</f>
        <v>0</v>
      </c>
      <c r="H46" s="134"/>
      <c r="I46" s="154">
        <f>IF(ISERROR(VLOOKUP(H46,'Tab. pkt. MJ'!$C$4:$D$104,2)),0,VLOOKUP(H46,'Tab. pkt. MJ'!$C$4:$D$104,2))</f>
        <v>0</v>
      </c>
      <c r="J46" s="155" t="str">
        <f>IFERROR('MJM 6000 m'!Q46/'zbiorcza MJM'!E46,"")</f>
        <v/>
      </c>
      <c r="K46" s="154">
        <f>IF(ISERROR(VLOOKUP(J46,'Tab. pkt. MJ'!$E$4:$F$54,2)),0,VLOOKUP(J46,'Tab. pkt. MJ'!$E$4:$F$54,2))</f>
        <v>0</v>
      </c>
      <c r="L46" s="103"/>
      <c r="M46" s="103"/>
      <c r="N46" s="154">
        <f t="shared" si="29"/>
        <v>0</v>
      </c>
      <c r="O46" s="154">
        <f>IF(ISERROR(VLOOKUP(N46,'Tab. pkt. MJ'!$G$4:$H$54,2)),0,0)</f>
        <v>0</v>
      </c>
      <c r="P46" s="104"/>
      <c r="Q46" s="154">
        <f>IF(ISERROR(VLOOKUP(P46,'Tab. pkt. MJ'!$I$4:$J$54,2)),0,VLOOKUP(P46,'Tab. pkt. MJ'!$I$4:$J$54,2))</f>
        <v>0</v>
      </c>
      <c r="R46" s="169"/>
      <c r="S46" s="154">
        <f>IF(ISERROR(VLOOKUP(R46,'Tab. pkt. MJ'!$K$4:$L$54,2)),0,VLOOKUP(R46,'Tab. pkt. MJ'!$K$4:$L$54,2))</f>
        <v>0</v>
      </c>
      <c r="T46" s="102"/>
      <c r="U46" s="154">
        <f>IF(ISERROR(VLOOKUP(T46,'Tab. pkt. MJ'!$M$4:$N$54,2)),0,VLOOKUP(T46,'Tab. pkt. MJ'!$M$4:$N$54,2))</f>
        <v>0</v>
      </c>
      <c r="V46" s="175"/>
      <c r="W46" s="154">
        <f>IF(ISERROR(VLOOKUP(V46,'Tab. pkt. MJ'!$O$4:$P$104,2)),0,VLOOKUP(V46,'Tab. pkt. MJ'!$O$4:$P$104,2))</f>
        <v>0</v>
      </c>
      <c r="X46" s="156"/>
      <c r="Y46" s="157"/>
      <c r="Z46" s="154">
        <v>0</v>
      </c>
      <c r="AA46" s="158"/>
      <c r="AB46" s="154">
        <v>0</v>
      </c>
      <c r="AC46" s="157"/>
      <c r="AD46" s="157"/>
      <c r="AE46" s="154">
        <v>0</v>
      </c>
      <c r="AF46" s="158"/>
      <c r="AG46" s="154">
        <v>0</v>
      </c>
      <c r="AH46" s="170" t="str">
        <f t="shared" si="7"/>
        <v/>
      </c>
      <c r="AI46" s="160"/>
      <c r="AJ46" s="160"/>
      <c r="AK46" s="171">
        <f t="shared" si="1"/>
        <v>0</v>
      </c>
      <c r="AL46" s="172">
        <f t="shared" si="2"/>
        <v>0</v>
      </c>
      <c r="AM46" s="172">
        <f t="shared" si="3"/>
        <v>0</v>
      </c>
      <c r="AN46" s="173">
        <f t="shared" si="4"/>
        <v>0</v>
      </c>
      <c r="AO46" s="174" t="e">
        <f t="shared" si="5"/>
        <v>#DIV/0!</v>
      </c>
      <c r="AP46" s="160" t="e">
        <f t="shared" si="6"/>
        <v>#DIV/0!</v>
      </c>
      <c r="AQ46" s="161"/>
    </row>
    <row r="47" spans="1:43" ht="15">
      <c r="A47" s="167" t="s">
        <v>46</v>
      </c>
      <c r="B47" s="168"/>
      <c r="C47" s="168"/>
      <c r="D47" s="168"/>
      <c r="E47" s="106"/>
      <c r="F47" s="103"/>
      <c r="G47" s="154">
        <f>IF(ISERROR(VLOOKUP(F47,'Tab. pkt. MJ'!$A$4:$B$54,2)),0,VLOOKUP(F47,'Tab. pkt. MJ'!$A$4:$B$54,2))</f>
        <v>0</v>
      </c>
      <c r="H47" s="134"/>
      <c r="I47" s="154">
        <f>IF(ISERROR(VLOOKUP(H47,'Tab. pkt. MJ'!$C$4:$D$104,2)),0,VLOOKUP(H47,'Tab. pkt. MJ'!$C$4:$D$104,2))</f>
        <v>0</v>
      </c>
      <c r="J47" s="155" t="str">
        <f>IFERROR('MJM 6000 m'!Q47/'zbiorcza MJM'!E47,"")</f>
        <v/>
      </c>
      <c r="K47" s="154">
        <f>IF(ISERROR(VLOOKUP(J47,'Tab. pkt. MJ'!$E$4:$F$54,2)),0,VLOOKUP(J47,'Tab. pkt. MJ'!$E$4:$F$54,2))</f>
        <v>0</v>
      </c>
      <c r="L47" s="103"/>
      <c r="M47" s="103"/>
      <c r="N47" s="154">
        <f t="shared" si="29"/>
        <v>0</v>
      </c>
      <c r="O47" s="154">
        <f>IF(ISERROR(VLOOKUP(N47,'Tab. pkt. MJ'!$G$4:$H$54,2)),0,0)</f>
        <v>0</v>
      </c>
      <c r="P47" s="104"/>
      <c r="Q47" s="154">
        <f>IF(ISERROR(VLOOKUP(P47,'Tab. pkt. MJ'!$I$4:$J$54,2)),0,VLOOKUP(P47,'Tab. pkt. MJ'!$I$4:$J$54,2))</f>
        <v>0</v>
      </c>
      <c r="R47" s="169"/>
      <c r="S47" s="154">
        <f>IF(ISERROR(VLOOKUP(R47,'Tab. pkt. MJ'!$K$4:$L$54,2)),0,VLOOKUP(R47,'Tab. pkt. MJ'!$K$4:$L$54,2))</f>
        <v>0</v>
      </c>
      <c r="T47" s="102"/>
      <c r="U47" s="154">
        <f>IF(ISERROR(VLOOKUP(T47,'Tab. pkt. MJ'!$M$4:$N$54,2)),0,VLOOKUP(T47,'Tab. pkt. MJ'!$M$4:$N$54,2))</f>
        <v>0</v>
      </c>
      <c r="V47" s="175"/>
      <c r="W47" s="154">
        <f>IF(ISERROR(VLOOKUP(V47,'Tab. pkt. MJ'!$O$4:$P$104,2)),0,VLOOKUP(V47,'Tab. pkt. MJ'!$O$4:$P$104,2))</f>
        <v>0</v>
      </c>
      <c r="X47" s="156"/>
      <c r="Y47" s="157"/>
      <c r="Z47" s="154">
        <v>0</v>
      </c>
      <c r="AA47" s="158"/>
      <c r="AB47" s="154">
        <v>0</v>
      </c>
      <c r="AC47" s="157"/>
      <c r="AD47" s="157"/>
      <c r="AE47" s="154">
        <v>0</v>
      </c>
      <c r="AF47" s="158"/>
      <c r="AG47" s="154">
        <v>0</v>
      </c>
      <c r="AH47" s="170" t="str">
        <f t="shared" si="7"/>
        <v/>
      </c>
      <c r="AI47" s="160"/>
      <c r="AJ47" s="160"/>
      <c r="AK47" s="171">
        <f t="shared" si="1"/>
        <v>0</v>
      </c>
      <c r="AL47" s="172">
        <f t="shared" si="2"/>
        <v>0</v>
      </c>
      <c r="AM47" s="172">
        <f t="shared" si="3"/>
        <v>0</v>
      </c>
      <c r="AN47" s="173">
        <f t="shared" si="4"/>
        <v>0</v>
      </c>
      <c r="AO47" s="174" t="e">
        <f t="shared" si="5"/>
        <v>#DIV/0!</v>
      </c>
      <c r="AP47" s="160" t="e">
        <f t="shared" si="6"/>
        <v>#DIV/0!</v>
      </c>
      <c r="AQ47" s="161"/>
    </row>
    <row r="48" spans="1:43" ht="15">
      <c r="A48" s="167" t="s">
        <v>47</v>
      </c>
      <c r="B48" s="168"/>
      <c r="C48" s="168"/>
      <c r="D48" s="168"/>
      <c r="E48" s="106"/>
      <c r="F48" s="103"/>
      <c r="G48" s="154">
        <f>IF(ISERROR(VLOOKUP(F48,'Tab. pkt. MJ'!$A$4:$B$54,2)),0,VLOOKUP(F48,'Tab. pkt. MJ'!$A$4:$B$54,2))</f>
        <v>0</v>
      </c>
      <c r="H48" s="134"/>
      <c r="I48" s="154">
        <f>IF(ISERROR(VLOOKUP(H48,'Tab. pkt. MJ'!$C$4:$D$104,2)),0,VLOOKUP(H48,'Tab. pkt. MJ'!$C$4:$D$104,2))</f>
        <v>0</v>
      </c>
      <c r="J48" s="155" t="str">
        <f>IFERROR('MJM 6000 m'!Q48/'zbiorcza MJM'!E48,"")</f>
        <v/>
      </c>
      <c r="K48" s="154">
        <f>IF(ISERROR(VLOOKUP(J48,'Tab. pkt. MJ'!$E$4:$F$54,2)),0,VLOOKUP(J48,'Tab. pkt. MJ'!$E$4:$F$54,2))</f>
        <v>0</v>
      </c>
      <c r="L48" s="103"/>
      <c r="M48" s="103"/>
      <c r="N48" s="154">
        <f t="shared" si="29"/>
        <v>0</v>
      </c>
      <c r="O48" s="154">
        <f>IF(ISERROR(VLOOKUP(N48,'Tab. pkt. MJ'!$G$4:$H$54,2)),0,0)</f>
        <v>0</v>
      </c>
      <c r="P48" s="104"/>
      <c r="Q48" s="154">
        <f>IF(ISERROR(VLOOKUP(P48,'Tab. pkt. MJ'!$I$4:$J$54,2)),0,VLOOKUP(P48,'Tab. pkt. MJ'!$I$4:$J$54,2))</f>
        <v>0</v>
      </c>
      <c r="R48" s="169"/>
      <c r="S48" s="154">
        <f>IF(ISERROR(VLOOKUP(R48,'Tab. pkt. MJ'!$K$4:$L$54,2)),0,VLOOKUP(R48,'Tab. pkt. MJ'!$K$4:$L$54,2))</f>
        <v>0</v>
      </c>
      <c r="T48" s="102"/>
      <c r="U48" s="154">
        <f>IF(ISERROR(VLOOKUP(T48,'Tab. pkt. MJ'!$M$4:$N$54,2)),0,VLOOKUP(T48,'Tab. pkt. MJ'!$M$4:$N$54,2))</f>
        <v>0</v>
      </c>
      <c r="V48" s="175"/>
      <c r="W48" s="154">
        <f>IF(ISERROR(VLOOKUP(V48,'Tab. pkt. MJ'!$O$4:$P$104,2)),0,VLOOKUP(V48,'Tab. pkt. MJ'!$O$4:$P$104,2))</f>
        <v>0</v>
      </c>
      <c r="X48" s="156"/>
      <c r="Y48" s="157"/>
      <c r="Z48" s="154">
        <v>0</v>
      </c>
      <c r="AA48" s="158"/>
      <c r="AB48" s="154">
        <v>0</v>
      </c>
      <c r="AC48" s="157"/>
      <c r="AD48" s="157"/>
      <c r="AE48" s="154">
        <v>0</v>
      </c>
      <c r="AF48" s="158"/>
      <c r="AG48" s="154">
        <v>0</v>
      </c>
      <c r="AH48" s="170" t="str">
        <f t="shared" si="7"/>
        <v/>
      </c>
      <c r="AI48" s="160"/>
      <c r="AJ48" s="160"/>
      <c r="AK48" s="171">
        <f t="shared" si="1"/>
        <v>0</v>
      </c>
      <c r="AL48" s="172">
        <f t="shared" si="2"/>
        <v>0</v>
      </c>
      <c r="AM48" s="172">
        <f t="shared" si="3"/>
        <v>0</v>
      </c>
      <c r="AN48" s="173">
        <f t="shared" si="4"/>
        <v>0</v>
      </c>
      <c r="AO48" s="174" t="e">
        <f t="shared" si="5"/>
        <v>#DIV/0!</v>
      </c>
      <c r="AP48" s="160" t="e">
        <f t="shared" si="6"/>
        <v>#DIV/0!</v>
      </c>
      <c r="AQ48" s="161"/>
    </row>
    <row r="49" spans="1:43" ht="15">
      <c r="A49" s="167" t="s">
        <v>48</v>
      </c>
      <c r="B49" s="168"/>
      <c r="C49" s="168"/>
      <c r="D49" s="168"/>
      <c r="E49" s="106"/>
      <c r="F49" s="103"/>
      <c r="G49" s="154">
        <f>IF(ISERROR(VLOOKUP(F49,'Tab. pkt. MJ'!$A$4:$B$54,2)),0,VLOOKUP(F49,'Tab. pkt. MJ'!$A$4:$B$54,2))</f>
        <v>0</v>
      </c>
      <c r="H49" s="134"/>
      <c r="I49" s="154">
        <f>IF(ISERROR(VLOOKUP(H49,'Tab. pkt. MJ'!$C$4:$D$104,2)),0,VLOOKUP(H49,'Tab. pkt. MJ'!$C$4:$D$104,2))</f>
        <v>0</v>
      </c>
      <c r="J49" s="155" t="str">
        <f>IFERROR('MJM 6000 m'!Q49/'zbiorcza MJM'!E49,"")</f>
        <v/>
      </c>
      <c r="K49" s="154">
        <f>IF(ISERROR(VLOOKUP(J49,'Tab. pkt. MJ'!$E$4:$F$54,2)),0,VLOOKUP(J49,'Tab. pkt. MJ'!$E$4:$F$54,2))</f>
        <v>0</v>
      </c>
      <c r="L49" s="103"/>
      <c r="M49" s="103"/>
      <c r="N49" s="154">
        <f t="shared" si="29"/>
        <v>0</v>
      </c>
      <c r="O49" s="154">
        <f>IF(ISERROR(VLOOKUP(N49,'Tab. pkt. MJ'!$G$4:$H$54,2)),0,0)</f>
        <v>0</v>
      </c>
      <c r="P49" s="104"/>
      <c r="Q49" s="154">
        <f>IF(ISERROR(VLOOKUP(P49,'Tab. pkt. MJ'!$I$4:$J$54,2)),0,VLOOKUP(P49,'Tab. pkt. MJ'!$I$4:$J$54,2))</f>
        <v>0</v>
      </c>
      <c r="R49" s="169"/>
      <c r="S49" s="154">
        <f>IF(ISERROR(VLOOKUP(R49,'Tab. pkt. MJ'!$K$4:$L$54,2)),0,VLOOKUP(R49,'Tab. pkt. MJ'!$K$4:$L$54,2))</f>
        <v>0</v>
      </c>
      <c r="T49" s="102"/>
      <c r="U49" s="154">
        <f>IF(ISERROR(VLOOKUP(T49,'Tab. pkt. MJ'!$M$4:$N$54,2)),0,VLOOKUP(T49,'Tab. pkt. MJ'!$M$4:$N$54,2))</f>
        <v>0</v>
      </c>
      <c r="V49" s="175"/>
      <c r="W49" s="154">
        <f>IF(ISERROR(VLOOKUP(V49,'Tab. pkt. MJ'!$O$4:$P$104,2)),0,VLOOKUP(V49,'Tab. pkt. MJ'!$O$4:$P$104,2))</f>
        <v>0</v>
      </c>
      <c r="X49" s="156"/>
      <c r="Y49" s="157"/>
      <c r="Z49" s="154">
        <v>0</v>
      </c>
      <c r="AA49" s="158"/>
      <c r="AB49" s="154">
        <v>0</v>
      </c>
      <c r="AC49" s="157"/>
      <c r="AD49" s="157"/>
      <c r="AE49" s="154">
        <v>0</v>
      </c>
      <c r="AF49" s="158"/>
      <c r="AG49" s="154">
        <v>0</v>
      </c>
      <c r="AH49" s="170" t="str">
        <f t="shared" si="7"/>
        <v/>
      </c>
      <c r="AI49" s="160"/>
      <c r="AJ49" s="160"/>
      <c r="AK49" s="171">
        <f t="shared" si="1"/>
        <v>0</v>
      </c>
      <c r="AL49" s="172">
        <f t="shared" si="2"/>
        <v>0</v>
      </c>
      <c r="AM49" s="172">
        <f t="shared" si="3"/>
        <v>0</v>
      </c>
      <c r="AN49" s="173">
        <f t="shared" si="4"/>
        <v>0</v>
      </c>
      <c r="AO49" s="174" t="e">
        <f t="shared" si="5"/>
        <v>#DIV/0!</v>
      </c>
      <c r="AP49" s="160" t="e">
        <f t="shared" si="6"/>
        <v>#DIV/0!</v>
      </c>
      <c r="AQ49" s="161"/>
    </row>
    <row r="50" spans="1:43" ht="15">
      <c r="A50" s="167" t="s">
        <v>49</v>
      </c>
      <c r="B50" s="168"/>
      <c r="C50" s="168"/>
      <c r="D50" s="168"/>
      <c r="E50" s="106"/>
      <c r="F50" s="103"/>
      <c r="G50" s="154">
        <f>IF(ISERROR(VLOOKUP(F50,'Tab. pkt. MJ'!$A$4:$B$54,2)),0,VLOOKUP(F50,'Tab. pkt. MJ'!$A$4:$B$54,2))</f>
        <v>0</v>
      </c>
      <c r="H50" s="134"/>
      <c r="I50" s="154">
        <f>IF(ISERROR(VLOOKUP(H50,'Tab. pkt. MJ'!$C$4:$D$104,2)),0,VLOOKUP(H50,'Tab. pkt. MJ'!$C$4:$D$104,2))</f>
        <v>0</v>
      </c>
      <c r="J50" s="155" t="str">
        <f>IFERROR('MJM 6000 m'!Q50/'zbiorcza MJM'!E50,"")</f>
        <v/>
      </c>
      <c r="K50" s="154">
        <f>IF(ISERROR(VLOOKUP(J50,'Tab. pkt. MJ'!$E$4:$F$54,2)),0,VLOOKUP(J50,'Tab. pkt. MJ'!$E$4:$F$54,2))</f>
        <v>0</v>
      </c>
      <c r="L50" s="103"/>
      <c r="M50" s="103"/>
      <c r="N50" s="154">
        <f t="shared" si="29"/>
        <v>0</v>
      </c>
      <c r="O50" s="154">
        <f>IF(ISERROR(VLOOKUP(N50,'Tab. pkt. MJ'!$G$4:$H$54,2)),0,0)</f>
        <v>0</v>
      </c>
      <c r="P50" s="104"/>
      <c r="Q50" s="154">
        <f>IF(ISERROR(VLOOKUP(P50,'Tab. pkt. MJ'!$I$4:$J$54,2)),0,VLOOKUP(P50,'Tab. pkt. MJ'!$I$4:$J$54,2))</f>
        <v>0</v>
      </c>
      <c r="R50" s="169"/>
      <c r="S50" s="154">
        <f>IF(ISERROR(VLOOKUP(R50,'Tab. pkt. MJ'!$K$4:$L$54,2)),0,VLOOKUP(R50,'Tab. pkt. MJ'!$K$4:$L$54,2))</f>
        <v>0</v>
      </c>
      <c r="T50" s="102"/>
      <c r="U50" s="154">
        <f>IF(ISERROR(VLOOKUP(T50,'Tab. pkt. MJ'!$M$4:$N$54,2)),0,VLOOKUP(T50,'Tab. pkt. MJ'!$M$4:$N$54,2))</f>
        <v>0</v>
      </c>
      <c r="V50" s="175"/>
      <c r="W50" s="154">
        <f>IF(ISERROR(VLOOKUP(V50,'Tab. pkt. MJ'!$O$4:$P$104,2)),0,VLOOKUP(V50,'Tab. pkt. MJ'!$O$4:$P$104,2))</f>
        <v>0</v>
      </c>
      <c r="X50" s="156"/>
      <c r="Y50" s="157"/>
      <c r="Z50" s="154">
        <v>0</v>
      </c>
      <c r="AA50" s="158"/>
      <c r="AB50" s="154">
        <v>0</v>
      </c>
      <c r="AC50" s="157"/>
      <c r="AD50" s="157"/>
      <c r="AE50" s="154">
        <v>0</v>
      </c>
      <c r="AF50" s="158"/>
      <c r="AG50" s="154">
        <v>0</v>
      </c>
      <c r="AH50" s="170" t="str">
        <f t="shared" si="7"/>
        <v/>
      </c>
      <c r="AI50" s="160"/>
      <c r="AJ50" s="160"/>
      <c r="AK50" s="171">
        <f t="shared" si="1"/>
        <v>0</v>
      </c>
      <c r="AL50" s="172">
        <f t="shared" si="2"/>
        <v>0</v>
      </c>
      <c r="AM50" s="172">
        <f t="shared" si="3"/>
        <v>0</v>
      </c>
      <c r="AN50" s="173">
        <f t="shared" si="4"/>
        <v>0</v>
      </c>
      <c r="AO50" s="174" t="e">
        <f t="shared" si="5"/>
        <v>#DIV/0!</v>
      </c>
      <c r="AP50" s="160" t="e">
        <f t="shared" si="6"/>
        <v>#DIV/0!</v>
      </c>
      <c r="AQ50" s="161"/>
    </row>
    <row r="51" spans="1:43" ht="15">
      <c r="A51" s="167" t="s">
        <v>50</v>
      </c>
      <c r="B51" s="168"/>
      <c r="C51" s="168"/>
      <c r="D51" s="168"/>
      <c r="E51" s="106"/>
      <c r="F51" s="103"/>
      <c r="G51" s="154">
        <f>IF(ISERROR(VLOOKUP(F51,'Tab. pkt. MJ'!$A$4:$B$54,2)),0,VLOOKUP(F51,'Tab. pkt. MJ'!$A$4:$B$54,2))</f>
        <v>0</v>
      </c>
      <c r="H51" s="134"/>
      <c r="I51" s="154">
        <f>IF(ISERROR(VLOOKUP(H51,'Tab. pkt. MJ'!$C$4:$D$104,2)),0,VLOOKUP(H51,'Tab. pkt. MJ'!$C$4:$D$104,2))</f>
        <v>0</v>
      </c>
      <c r="J51" s="155" t="str">
        <f>IFERROR('MJM 6000 m'!Q51/'zbiorcza MJM'!E51,"")</f>
        <v/>
      </c>
      <c r="K51" s="154">
        <f>IF(ISERROR(VLOOKUP(J51,'Tab. pkt. MJ'!$E$4:$F$54,2)),0,VLOOKUP(J51,'Tab. pkt. MJ'!$E$4:$F$54,2))</f>
        <v>0</v>
      </c>
      <c r="L51" s="103"/>
      <c r="M51" s="103"/>
      <c r="N51" s="154">
        <f t="shared" si="29"/>
        <v>0</v>
      </c>
      <c r="O51" s="154">
        <f>IF(ISERROR(VLOOKUP(N51,'Tab. pkt. MJ'!$G$4:$H$54,2)),0,0)</f>
        <v>0</v>
      </c>
      <c r="P51" s="104"/>
      <c r="Q51" s="154">
        <f>IF(ISERROR(VLOOKUP(P51,'Tab. pkt. MJ'!$I$4:$J$54,2)),0,VLOOKUP(P51,'Tab. pkt. MJ'!$I$4:$J$54,2))</f>
        <v>0</v>
      </c>
      <c r="R51" s="169"/>
      <c r="S51" s="154">
        <f>IF(ISERROR(VLOOKUP(R51,'Tab. pkt. MJ'!$K$4:$L$54,2)),0,VLOOKUP(R51,'Tab. pkt. MJ'!$K$4:$L$54,2))</f>
        <v>0</v>
      </c>
      <c r="T51" s="102"/>
      <c r="U51" s="154">
        <f>IF(ISERROR(VLOOKUP(T51,'Tab. pkt. MJ'!$M$4:$N$54,2)),0,VLOOKUP(T51,'Tab. pkt. MJ'!$M$4:$N$54,2))</f>
        <v>0</v>
      </c>
      <c r="V51" s="175"/>
      <c r="W51" s="154">
        <f>IF(ISERROR(VLOOKUP(V51,'Tab. pkt. MJ'!$O$4:$P$104,2)),0,VLOOKUP(V51,'Tab. pkt. MJ'!$O$4:$P$104,2))</f>
        <v>0</v>
      </c>
      <c r="X51" s="156"/>
      <c r="Y51" s="157"/>
      <c r="Z51" s="154">
        <v>0</v>
      </c>
      <c r="AA51" s="158"/>
      <c r="AB51" s="154">
        <v>0</v>
      </c>
      <c r="AC51" s="157"/>
      <c r="AD51" s="157"/>
      <c r="AE51" s="154">
        <v>0</v>
      </c>
      <c r="AF51" s="158"/>
      <c r="AG51" s="154">
        <v>0</v>
      </c>
      <c r="AH51" s="170" t="str">
        <f t="shared" si="7"/>
        <v/>
      </c>
      <c r="AI51" s="160"/>
      <c r="AJ51" s="160"/>
      <c r="AK51" s="171">
        <f t="shared" si="1"/>
        <v>0</v>
      </c>
      <c r="AL51" s="172">
        <f t="shared" si="2"/>
        <v>0</v>
      </c>
      <c r="AM51" s="172">
        <f t="shared" si="3"/>
        <v>0</v>
      </c>
      <c r="AN51" s="173">
        <f t="shared" si="4"/>
        <v>0</v>
      </c>
      <c r="AO51" s="174" t="e">
        <f t="shared" si="5"/>
        <v>#DIV/0!</v>
      </c>
      <c r="AP51" s="160" t="e">
        <f t="shared" si="6"/>
        <v>#DIV/0!</v>
      </c>
      <c r="AQ51" s="161"/>
    </row>
    <row r="52" spans="1:43" ht="15">
      <c r="A52" s="167" t="s">
        <v>51</v>
      </c>
      <c r="B52" s="168"/>
      <c r="C52" s="168"/>
      <c r="D52" s="168"/>
      <c r="E52" s="106"/>
      <c r="F52" s="103"/>
      <c r="G52" s="154">
        <f>IF(ISERROR(VLOOKUP(F52,'Tab. pkt. MJ'!$A$4:$B$54,2)),0,VLOOKUP(F52,'Tab. pkt. MJ'!$A$4:$B$54,2))</f>
        <v>0</v>
      </c>
      <c r="H52" s="134"/>
      <c r="I52" s="154">
        <f>IF(ISERROR(VLOOKUP(H52,'Tab. pkt. MJ'!$C$4:$D$104,2)),0,VLOOKUP(H52,'Tab. pkt. MJ'!$C$4:$D$104,2))</f>
        <v>0</v>
      </c>
      <c r="J52" s="155" t="str">
        <f>IFERROR('MJM 6000 m'!Q52/'zbiorcza MJM'!E52,"")</f>
        <v/>
      </c>
      <c r="K52" s="154">
        <f>IF(ISERROR(VLOOKUP(J52,'Tab. pkt. MJ'!$E$4:$F$54,2)),0,VLOOKUP(J52,'Tab. pkt. MJ'!$E$4:$F$54,2))</f>
        <v>0</v>
      </c>
      <c r="L52" s="103"/>
      <c r="M52" s="103"/>
      <c r="N52" s="154">
        <f t="shared" si="29"/>
        <v>0</v>
      </c>
      <c r="O52" s="154">
        <f>IF(ISERROR(VLOOKUP(N52,'Tab. pkt. MJ'!$G$4:$H$54,2)),0,0)</f>
        <v>0</v>
      </c>
      <c r="P52" s="104"/>
      <c r="Q52" s="154">
        <f>IF(ISERROR(VLOOKUP(P52,'Tab. pkt. MJ'!$I$4:$J$54,2)),0,VLOOKUP(P52,'Tab. pkt. MJ'!$I$4:$J$54,2))</f>
        <v>0</v>
      </c>
      <c r="R52" s="169"/>
      <c r="S52" s="154">
        <f>IF(ISERROR(VLOOKUP(R52,'Tab. pkt. MJ'!$K$4:$L$54,2)),0,VLOOKUP(R52,'Tab. pkt. MJ'!$K$4:$L$54,2))</f>
        <v>0</v>
      </c>
      <c r="T52" s="102"/>
      <c r="U52" s="154">
        <f>IF(ISERROR(VLOOKUP(T52,'Tab. pkt. MJ'!$M$4:$N$54,2)),0,VLOOKUP(T52,'Tab. pkt. MJ'!$M$4:$N$54,2))</f>
        <v>0</v>
      </c>
      <c r="V52" s="175"/>
      <c r="W52" s="154">
        <f>IF(ISERROR(VLOOKUP(V52,'Tab. pkt. MJ'!$O$4:$P$104,2)),0,VLOOKUP(V52,'Tab. pkt. MJ'!$O$4:$P$104,2))</f>
        <v>0</v>
      </c>
      <c r="X52" s="156"/>
      <c r="Y52" s="157"/>
      <c r="Z52" s="154">
        <v>0</v>
      </c>
      <c r="AA52" s="158"/>
      <c r="AB52" s="154">
        <v>0</v>
      </c>
      <c r="AC52" s="157"/>
      <c r="AD52" s="157"/>
      <c r="AE52" s="154">
        <v>0</v>
      </c>
      <c r="AF52" s="158"/>
      <c r="AG52" s="154">
        <v>0</v>
      </c>
      <c r="AH52" s="170" t="str">
        <f t="shared" si="7"/>
        <v/>
      </c>
      <c r="AI52" s="160"/>
      <c r="AJ52" s="160"/>
      <c r="AK52" s="171">
        <f t="shared" si="1"/>
        <v>0</v>
      </c>
      <c r="AL52" s="172">
        <f t="shared" si="2"/>
        <v>0</v>
      </c>
      <c r="AM52" s="172">
        <f t="shared" si="3"/>
        <v>0</v>
      </c>
      <c r="AN52" s="173">
        <f t="shared" si="4"/>
        <v>0</v>
      </c>
      <c r="AO52" s="174" t="e">
        <f t="shared" si="5"/>
        <v>#DIV/0!</v>
      </c>
      <c r="AP52" s="160" t="e">
        <f t="shared" si="6"/>
        <v>#DIV/0!</v>
      </c>
      <c r="AQ52" s="161"/>
    </row>
    <row r="53" spans="1:43" ht="15">
      <c r="A53" s="167" t="s">
        <v>52</v>
      </c>
      <c r="B53" s="168"/>
      <c r="C53" s="168"/>
      <c r="D53" s="168"/>
      <c r="E53" s="106"/>
      <c r="F53" s="103"/>
      <c r="G53" s="154">
        <f>IF(ISERROR(VLOOKUP(F53,'Tab. pkt. MJ'!$A$4:$B$54,2)),0,VLOOKUP(F53,'Tab. pkt. MJ'!$A$4:$B$54,2))</f>
        <v>0</v>
      </c>
      <c r="H53" s="134"/>
      <c r="I53" s="154">
        <f>IF(ISERROR(VLOOKUP(H53,'Tab. pkt. MJ'!$C$4:$D$104,2)),0,VLOOKUP(H53,'Tab. pkt. MJ'!$C$4:$D$104,2))</f>
        <v>0</v>
      </c>
      <c r="J53" s="155" t="str">
        <f>IFERROR('MJM 6000 m'!Q53/'zbiorcza MJM'!E53,"")</f>
        <v/>
      </c>
      <c r="K53" s="154">
        <f>IF(ISERROR(VLOOKUP(J53,'Tab. pkt. MJ'!$E$4:$F$54,2)),0,VLOOKUP(J53,'Tab. pkt. MJ'!$E$4:$F$54,2))</f>
        <v>0</v>
      </c>
      <c r="L53" s="103"/>
      <c r="M53" s="103"/>
      <c r="N53" s="154">
        <f t="shared" si="29"/>
        <v>0</v>
      </c>
      <c r="O53" s="154">
        <f>IF(ISERROR(VLOOKUP(N53,'Tab. pkt. MJ'!$G$4:$H$54,2)),0,0)</f>
        <v>0</v>
      </c>
      <c r="P53" s="104"/>
      <c r="Q53" s="154">
        <f>IF(ISERROR(VLOOKUP(P53,'Tab. pkt. MJ'!$I$4:$J$54,2)),0,VLOOKUP(P53,'Tab. pkt. MJ'!$I$4:$J$54,2))</f>
        <v>0</v>
      </c>
      <c r="R53" s="169"/>
      <c r="S53" s="154">
        <f>IF(ISERROR(VLOOKUP(R53,'Tab. pkt. MJ'!$K$4:$L$54,2)),0,VLOOKUP(R53,'Tab. pkt. MJ'!$K$4:$L$54,2))</f>
        <v>0</v>
      </c>
      <c r="T53" s="102"/>
      <c r="U53" s="154">
        <f>IF(ISERROR(VLOOKUP(T53,'Tab. pkt. MJ'!$M$4:$N$54,2)),0,VLOOKUP(T53,'Tab. pkt. MJ'!$M$4:$N$54,2))</f>
        <v>0</v>
      </c>
      <c r="V53" s="175"/>
      <c r="W53" s="154">
        <f>IF(ISERROR(VLOOKUP(V53,'Tab. pkt. MJ'!$O$4:$P$104,2)),0,VLOOKUP(V53,'Tab. pkt. MJ'!$O$4:$P$104,2))</f>
        <v>0</v>
      </c>
      <c r="X53" s="156"/>
      <c r="Y53" s="157"/>
      <c r="Z53" s="154">
        <v>0</v>
      </c>
      <c r="AA53" s="158"/>
      <c r="AB53" s="154">
        <v>0</v>
      </c>
      <c r="AC53" s="157"/>
      <c r="AD53" s="157"/>
      <c r="AE53" s="154">
        <v>0</v>
      </c>
      <c r="AF53" s="158"/>
      <c r="AG53" s="154">
        <v>0</v>
      </c>
      <c r="AH53" s="170" t="str">
        <f t="shared" si="7"/>
        <v/>
      </c>
      <c r="AI53" s="160"/>
      <c r="AJ53" s="160"/>
      <c r="AK53" s="171">
        <f t="shared" si="1"/>
        <v>0</v>
      </c>
      <c r="AL53" s="172">
        <f t="shared" si="2"/>
        <v>0</v>
      </c>
      <c r="AM53" s="172">
        <f t="shared" si="3"/>
        <v>0</v>
      </c>
      <c r="AN53" s="173">
        <f t="shared" si="4"/>
        <v>0</v>
      </c>
      <c r="AO53" s="174" t="e">
        <f t="shared" si="5"/>
        <v>#DIV/0!</v>
      </c>
      <c r="AP53" s="160" t="e">
        <f t="shared" si="6"/>
        <v>#DIV/0!</v>
      </c>
      <c r="AQ53" s="161"/>
    </row>
    <row r="54" spans="1:43" ht="15">
      <c r="A54" s="167" t="s">
        <v>53</v>
      </c>
      <c r="B54" s="168"/>
      <c r="C54" s="168"/>
      <c r="D54" s="168"/>
      <c r="E54" s="106"/>
      <c r="F54" s="103"/>
      <c r="G54" s="154">
        <f>IF(ISERROR(VLOOKUP(F54,'Tab. pkt. MJ'!$A$4:$B$54,2)),0,VLOOKUP(F54,'Tab. pkt. MJ'!$A$4:$B$54,2))</f>
        <v>0</v>
      </c>
      <c r="H54" s="134"/>
      <c r="I54" s="154">
        <f>IF(ISERROR(VLOOKUP(H54,'Tab. pkt. MJ'!$C$4:$D$104,2)),0,VLOOKUP(H54,'Tab. pkt. MJ'!$C$4:$D$104,2))</f>
        <v>0</v>
      </c>
      <c r="J54" s="155" t="str">
        <f>IFERROR('MJM 6000 m'!Q54/'zbiorcza MJM'!E54,"")</f>
        <v/>
      </c>
      <c r="K54" s="154">
        <f>IF(ISERROR(VLOOKUP(J54,'Tab. pkt. MJ'!$E$4:$F$54,2)),0,VLOOKUP(J54,'Tab. pkt. MJ'!$E$4:$F$54,2))</f>
        <v>0</v>
      </c>
      <c r="L54" s="103"/>
      <c r="M54" s="103"/>
      <c r="N54" s="154">
        <f t="shared" si="29"/>
        <v>0</v>
      </c>
      <c r="O54" s="154">
        <f>IF(ISERROR(VLOOKUP(N54,'Tab. pkt. MJ'!$G$4:$H$54,2)),0,0)</f>
        <v>0</v>
      </c>
      <c r="P54" s="104"/>
      <c r="Q54" s="154">
        <f>IF(ISERROR(VLOOKUP(P54,'Tab. pkt. MJ'!$I$4:$J$54,2)),0,VLOOKUP(P54,'Tab. pkt. MJ'!$I$4:$J$54,2))</f>
        <v>0</v>
      </c>
      <c r="R54" s="169"/>
      <c r="S54" s="154">
        <f>IF(ISERROR(VLOOKUP(R54,'Tab. pkt. MJ'!$K$4:$L$54,2)),0,VLOOKUP(R54,'Tab. pkt. MJ'!$K$4:$L$54,2))</f>
        <v>0</v>
      </c>
      <c r="T54" s="102"/>
      <c r="U54" s="154">
        <f>IF(ISERROR(VLOOKUP(T54,'Tab. pkt. MJ'!$M$4:$N$54,2)),0,VLOOKUP(T54,'Tab. pkt. MJ'!$M$4:$N$54,2))</f>
        <v>0</v>
      </c>
      <c r="V54" s="175"/>
      <c r="W54" s="154">
        <f>IF(ISERROR(VLOOKUP(V54,'Tab. pkt. MJ'!$O$4:$P$104,2)),0,VLOOKUP(V54,'Tab. pkt. MJ'!$O$4:$P$104,2))</f>
        <v>0</v>
      </c>
      <c r="X54" s="156"/>
      <c r="Y54" s="157"/>
      <c r="Z54" s="154">
        <v>0</v>
      </c>
      <c r="AA54" s="158"/>
      <c r="AB54" s="154">
        <v>0</v>
      </c>
      <c r="AC54" s="157"/>
      <c r="AD54" s="157"/>
      <c r="AE54" s="154">
        <v>0</v>
      </c>
      <c r="AF54" s="158"/>
      <c r="AG54" s="154">
        <v>0</v>
      </c>
      <c r="AH54" s="170" t="str">
        <f t="shared" si="7"/>
        <v/>
      </c>
      <c r="AI54" s="160"/>
      <c r="AJ54" s="160"/>
      <c r="AK54" s="171">
        <f t="shared" si="1"/>
        <v>0</v>
      </c>
      <c r="AL54" s="172">
        <f t="shared" si="2"/>
        <v>0</v>
      </c>
      <c r="AM54" s="172">
        <f t="shared" si="3"/>
        <v>0</v>
      </c>
      <c r="AN54" s="173">
        <f t="shared" si="4"/>
        <v>0</v>
      </c>
      <c r="AO54" s="174" t="e">
        <f t="shared" si="5"/>
        <v>#DIV/0!</v>
      </c>
      <c r="AP54" s="160" t="e">
        <f t="shared" si="6"/>
        <v>#DIV/0!</v>
      </c>
      <c r="AQ54" s="161"/>
    </row>
    <row r="55" spans="1:43" ht="15">
      <c r="A55" s="167" t="s">
        <v>54</v>
      </c>
      <c r="B55" s="168"/>
      <c r="C55" s="168"/>
      <c r="D55" s="168"/>
      <c r="E55" s="106"/>
      <c r="F55" s="103"/>
      <c r="G55" s="154">
        <f>IF(ISERROR(VLOOKUP(F55,'Tab. pkt. MJ'!$A$4:$B$54,2)),0,VLOOKUP(F55,'Tab. pkt. MJ'!$A$4:$B$54,2))</f>
        <v>0</v>
      </c>
      <c r="H55" s="134"/>
      <c r="I55" s="154">
        <f>IF(ISERROR(VLOOKUP(H55,'Tab. pkt. MJ'!$C$4:$D$104,2)),0,VLOOKUP(H55,'Tab. pkt. MJ'!$C$4:$D$104,2))</f>
        <v>0</v>
      </c>
      <c r="J55" s="155" t="str">
        <f>IFERROR('MJM 6000 m'!Q55/'zbiorcza MJM'!E55,"")</f>
        <v/>
      </c>
      <c r="K55" s="154">
        <f>IF(ISERROR(VLOOKUP(J55,'Tab. pkt. MJ'!$E$4:$F$54,2)),0,VLOOKUP(J55,'Tab. pkt. MJ'!$E$4:$F$54,2))</f>
        <v>0</v>
      </c>
      <c r="L55" s="103"/>
      <c r="M55" s="103"/>
      <c r="N55" s="154">
        <f t="shared" si="29"/>
        <v>0</v>
      </c>
      <c r="O55" s="154">
        <f>IF(ISERROR(VLOOKUP(N55,'Tab. pkt. MJ'!$G$4:$H$54,2)),0,0)</f>
        <v>0</v>
      </c>
      <c r="P55" s="104"/>
      <c r="Q55" s="154">
        <f>IF(ISERROR(VLOOKUP(P55,'Tab. pkt. MJ'!$I$4:$J$54,2)),0,VLOOKUP(P55,'Tab. pkt. MJ'!$I$4:$J$54,2))</f>
        <v>0</v>
      </c>
      <c r="R55" s="169"/>
      <c r="S55" s="154">
        <f>IF(ISERROR(VLOOKUP(R55,'Tab. pkt. MJ'!$K$4:$L$54,2)),0,VLOOKUP(R55,'Tab. pkt. MJ'!$K$4:$L$54,2))</f>
        <v>0</v>
      </c>
      <c r="T55" s="102"/>
      <c r="U55" s="154">
        <f>IF(ISERROR(VLOOKUP(T55,'Tab. pkt. MJ'!$M$4:$N$54,2)),0,VLOOKUP(T55,'Tab. pkt. MJ'!$M$4:$N$54,2))</f>
        <v>0</v>
      </c>
      <c r="V55" s="175"/>
      <c r="W55" s="154">
        <f>IF(ISERROR(VLOOKUP(V55,'Tab. pkt. MJ'!$O$4:$P$104,2)),0,VLOOKUP(V55,'Tab. pkt. MJ'!$O$4:$P$104,2))</f>
        <v>0</v>
      </c>
      <c r="X55" s="156"/>
      <c r="Y55" s="157"/>
      <c r="Z55" s="154">
        <v>0</v>
      </c>
      <c r="AA55" s="158"/>
      <c r="AB55" s="154">
        <v>0</v>
      </c>
      <c r="AC55" s="157"/>
      <c r="AD55" s="157"/>
      <c r="AE55" s="154">
        <v>0</v>
      </c>
      <c r="AF55" s="158"/>
      <c r="AG55" s="154">
        <v>0</v>
      </c>
      <c r="AH55" s="170" t="str">
        <f t="shared" si="7"/>
        <v/>
      </c>
      <c r="AI55" s="160"/>
      <c r="AJ55" s="160"/>
      <c r="AK55" s="171">
        <f t="shared" si="1"/>
        <v>0</v>
      </c>
      <c r="AL55" s="172">
        <f t="shared" si="2"/>
        <v>0</v>
      </c>
      <c r="AM55" s="172">
        <f t="shared" si="3"/>
        <v>0</v>
      </c>
      <c r="AN55" s="173">
        <f t="shared" si="4"/>
        <v>0</v>
      </c>
      <c r="AO55" s="174" t="e">
        <f t="shared" si="5"/>
        <v>#DIV/0!</v>
      </c>
      <c r="AP55" s="160" t="e">
        <f t="shared" si="6"/>
        <v>#DIV/0!</v>
      </c>
      <c r="AQ55" s="161"/>
    </row>
    <row r="56" spans="1:43" ht="15">
      <c r="A56" s="167" t="s">
        <v>55</v>
      </c>
      <c r="B56" s="168"/>
      <c r="C56" s="168"/>
      <c r="D56" s="168"/>
      <c r="E56" s="106"/>
      <c r="F56" s="103"/>
      <c r="G56" s="154">
        <f>IF(ISERROR(VLOOKUP(F56,'Tab. pkt. MJ'!$A$4:$B$54,2)),0,VLOOKUP(F56,'Tab. pkt. MJ'!$A$4:$B$54,2))</f>
        <v>0</v>
      </c>
      <c r="H56" s="134"/>
      <c r="I56" s="154">
        <f>IF(ISERROR(VLOOKUP(H56,'Tab. pkt. MJ'!$C$4:$D$104,2)),0,VLOOKUP(H56,'Tab. pkt. MJ'!$C$4:$D$104,2))</f>
        <v>0</v>
      </c>
      <c r="J56" s="155" t="str">
        <f>IFERROR('MJM 6000 m'!Q56/'zbiorcza MJM'!E56,"")</f>
        <v/>
      </c>
      <c r="K56" s="154">
        <f>IF(ISERROR(VLOOKUP(J56,'Tab. pkt. MJ'!$E$4:$F$54,2)),0,VLOOKUP(J56,'Tab. pkt. MJ'!$E$4:$F$54,2))</f>
        <v>0</v>
      </c>
      <c r="L56" s="103"/>
      <c r="M56" s="103"/>
      <c r="N56" s="154">
        <f t="shared" si="29"/>
        <v>0</v>
      </c>
      <c r="O56" s="154">
        <f>IF(ISERROR(VLOOKUP(N56,'Tab. pkt. MJ'!$G$4:$H$54,2)),0,0)</f>
        <v>0</v>
      </c>
      <c r="P56" s="104"/>
      <c r="Q56" s="154">
        <f>IF(ISERROR(VLOOKUP(P56,'Tab. pkt. MJ'!$I$4:$J$54,2)),0,VLOOKUP(P56,'Tab. pkt. MJ'!$I$4:$J$54,2))</f>
        <v>0</v>
      </c>
      <c r="R56" s="169"/>
      <c r="S56" s="154">
        <f>IF(ISERROR(VLOOKUP(R56,'Tab. pkt. MJ'!$K$4:$L$54,2)),0,VLOOKUP(R56,'Tab. pkt. MJ'!$K$4:$L$54,2))</f>
        <v>0</v>
      </c>
      <c r="T56" s="102"/>
      <c r="U56" s="154">
        <f>IF(ISERROR(VLOOKUP(T56,'Tab. pkt. MJ'!$M$4:$N$54,2)),0,VLOOKUP(T56,'Tab. pkt. MJ'!$M$4:$N$54,2))</f>
        <v>0</v>
      </c>
      <c r="V56" s="175"/>
      <c r="W56" s="154">
        <f>IF(ISERROR(VLOOKUP(V56,'Tab. pkt. MJ'!$O$4:$P$104,2)),0,VLOOKUP(V56,'Tab. pkt. MJ'!$O$4:$P$104,2))</f>
        <v>0</v>
      </c>
      <c r="X56" s="156"/>
      <c r="Y56" s="157"/>
      <c r="Z56" s="154">
        <v>0</v>
      </c>
      <c r="AA56" s="158"/>
      <c r="AB56" s="154">
        <v>0</v>
      </c>
      <c r="AC56" s="157"/>
      <c r="AD56" s="157"/>
      <c r="AE56" s="154">
        <v>0</v>
      </c>
      <c r="AF56" s="158"/>
      <c r="AG56" s="154">
        <v>0</v>
      </c>
      <c r="AH56" s="170" t="str">
        <f t="shared" si="7"/>
        <v/>
      </c>
      <c r="AI56" s="160"/>
      <c r="AJ56" s="160"/>
      <c r="AK56" s="171">
        <f t="shared" si="1"/>
        <v>0</v>
      </c>
      <c r="AL56" s="172">
        <f t="shared" si="2"/>
        <v>0</v>
      </c>
      <c r="AM56" s="172">
        <f t="shared" si="3"/>
        <v>0</v>
      </c>
      <c r="AN56" s="173">
        <f t="shared" si="4"/>
        <v>0</v>
      </c>
      <c r="AO56" s="174" t="e">
        <f t="shared" si="5"/>
        <v>#DIV/0!</v>
      </c>
      <c r="AP56" s="160" t="e">
        <f t="shared" si="6"/>
        <v>#DIV/0!</v>
      </c>
      <c r="AQ56" s="161"/>
    </row>
    <row r="57" spans="1:43" ht="15">
      <c r="A57" s="167" t="s">
        <v>56</v>
      </c>
      <c r="B57" s="168"/>
      <c r="C57" s="168"/>
      <c r="D57" s="168"/>
      <c r="E57" s="106"/>
      <c r="F57" s="103"/>
      <c r="G57" s="154">
        <f>IF(ISERROR(VLOOKUP(F57,'Tab. pkt. MJ'!$A$4:$B$54,2)),0,VLOOKUP(F57,'Tab. pkt. MJ'!$A$4:$B$54,2))</f>
        <v>0</v>
      </c>
      <c r="H57" s="134"/>
      <c r="I57" s="154">
        <f>IF(ISERROR(VLOOKUP(H57,'Tab. pkt. MJ'!$C$4:$D$104,2)),0,VLOOKUP(H57,'Tab. pkt. MJ'!$C$4:$D$104,2))</f>
        <v>0</v>
      </c>
      <c r="J57" s="155" t="str">
        <f>IFERROR('MJM 6000 m'!Q57/'zbiorcza MJM'!E57,"")</f>
        <v/>
      </c>
      <c r="K57" s="154">
        <f>IF(ISERROR(VLOOKUP(J57,'Tab. pkt. MJ'!$E$4:$F$54,2)),0,VLOOKUP(J57,'Tab. pkt. MJ'!$E$4:$F$54,2))</f>
        <v>0</v>
      </c>
      <c r="L57" s="103"/>
      <c r="M57" s="103"/>
      <c r="N57" s="154">
        <f t="shared" si="29"/>
        <v>0</v>
      </c>
      <c r="O57" s="154">
        <f>IF(ISERROR(VLOOKUP(N57,'Tab. pkt. MJ'!$G$4:$H$54,2)),0,0)</f>
        <v>0</v>
      </c>
      <c r="P57" s="104"/>
      <c r="Q57" s="154">
        <f>IF(ISERROR(VLOOKUP(P57,'Tab. pkt. MJ'!$I$4:$J$54,2)),0,VLOOKUP(P57,'Tab. pkt. MJ'!$I$4:$J$54,2))</f>
        <v>0</v>
      </c>
      <c r="R57" s="169"/>
      <c r="S57" s="154">
        <f>IF(ISERROR(VLOOKUP(R57,'Tab. pkt. MJ'!$K$4:$L$54,2)),0,VLOOKUP(R57,'Tab. pkt. MJ'!$K$4:$L$54,2))</f>
        <v>0</v>
      </c>
      <c r="T57" s="102"/>
      <c r="U57" s="154">
        <f>IF(ISERROR(VLOOKUP(T57,'Tab. pkt. MJ'!$M$4:$N$54,2)),0,VLOOKUP(T57,'Tab. pkt. MJ'!$M$4:$N$54,2))</f>
        <v>0</v>
      </c>
      <c r="V57" s="175"/>
      <c r="W57" s="154">
        <f>IF(ISERROR(VLOOKUP(V57,'Tab. pkt. MJ'!$O$4:$P$104,2)),0,VLOOKUP(V57,'Tab. pkt. MJ'!$O$4:$P$104,2))</f>
        <v>0</v>
      </c>
      <c r="X57" s="156"/>
      <c r="Y57" s="157"/>
      <c r="Z57" s="154">
        <v>0</v>
      </c>
      <c r="AA57" s="158"/>
      <c r="AB57" s="154">
        <v>0</v>
      </c>
      <c r="AC57" s="157"/>
      <c r="AD57" s="157"/>
      <c r="AE57" s="154">
        <v>0</v>
      </c>
      <c r="AF57" s="158"/>
      <c r="AG57" s="154">
        <v>0</v>
      </c>
      <c r="AH57" s="170" t="str">
        <f t="shared" si="7"/>
        <v/>
      </c>
      <c r="AI57" s="160"/>
      <c r="AJ57" s="160"/>
      <c r="AK57" s="171">
        <f t="shared" si="1"/>
        <v>0</v>
      </c>
      <c r="AL57" s="172">
        <f t="shared" si="2"/>
        <v>0</v>
      </c>
      <c r="AM57" s="172">
        <f t="shared" si="3"/>
        <v>0</v>
      </c>
      <c r="AN57" s="173">
        <f t="shared" si="4"/>
        <v>0</v>
      </c>
      <c r="AO57" s="174" t="e">
        <f t="shared" si="5"/>
        <v>#DIV/0!</v>
      </c>
      <c r="AP57" s="160" t="e">
        <f t="shared" si="6"/>
        <v>#DIV/0!</v>
      </c>
      <c r="AQ57" s="161"/>
    </row>
    <row r="58" spans="1:43" ht="15">
      <c r="A58" s="167" t="s">
        <v>57</v>
      </c>
      <c r="B58" s="168"/>
      <c r="C58" s="168"/>
      <c r="D58" s="168"/>
      <c r="E58" s="106"/>
      <c r="F58" s="103"/>
      <c r="G58" s="154">
        <f>IF(ISERROR(VLOOKUP(F58,'Tab. pkt. MJ'!$A$4:$B$54,2)),0,VLOOKUP(F58,'Tab. pkt. MJ'!$A$4:$B$54,2))</f>
        <v>0</v>
      </c>
      <c r="H58" s="134"/>
      <c r="I58" s="154">
        <f>IF(ISERROR(VLOOKUP(H58,'Tab. pkt. MJ'!$C$4:$D$104,2)),0,VLOOKUP(H58,'Tab. pkt. MJ'!$C$4:$D$104,2))</f>
        <v>0</v>
      </c>
      <c r="J58" s="155" t="str">
        <f>IFERROR('MJM 6000 m'!Q58/'zbiorcza MJM'!E58,"")</f>
        <v/>
      </c>
      <c r="K58" s="154">
        <f>IF(ISERROR(VLOOKUP(J58,'Tab. pkt. MJ'!$E$4:$F$54,2)),0,VLOOKUP(J58,'Tab. pkt. MJ'!$E$4:$F$54,2))</f>
        <v>0</v>
      </c>
      <c r="L58" s="103"/>
      <c r="M58" s="103"/>
      <c r="N58" s="154">
        <f t="shared" si="29"/>
        <v>0</v>
      </c>
      <c r="O58" s="154">
        <f>IF(ISERROR(VLOOKUP(N58,'Tab. pkt. MJ'!$G$4:$H$54,2)),0,0)</f>
        <v>0</v>
      </c>
      <c r="P58" s="104"/>
      <c r="Q58" s="154">
        <f>IF(ISERROR(VLOOKUP(P58,'Tab. pkt. MJ'!$I$4:$J$54,2)),0,VLOOKUP(P58,'Tab. pkt. MJ'!$I$4:$J$54,2))</f>
        <v>0</v>
      </c>
      <c r="R58" s="169"/>
      <c r="S58" s="154">
        <f>IF(ISERROR(VLOOKUP(R58,'Tab. pkt. MJ'!$K$4:$L$54,2)),0,VLOOKUP(R58,'Tab. pkt. MJ'!$K$4:$L$54,2))</f>
        <v>0</v>
      </c>
      <c r="T58" s="102"/>
      <c r="U58" s="154">
        <f>IF(ISERROR(VLOOKUP(T58,'Tab. pkt. MJ'!$M$4:$N$54,2)),0,VLOOKUP(T58,'Tab. pkt. MJ'!$M$4:$N$54,2))</f>
        <v>0</v>
      </c>
      <c r="V58" s="175"/>
      <c r="W58" s="154">
        <f>IF(ISERROR(VLOOKUP(V58,'Tab. pkt. MJ'!$O$4:$P$104,2)),0,VLOOKUP(V58,'Tab. pkt. MJ'!$O$4:$P$104,2))</f>
        <v>0</v>
      </c>
      <c r="X58" s="156"/>
      <c r="Y58" s="157"/>
      <c r="Z58" s="154">
        <v>0</v>
      </c>
      <c r="AA58" s="158"/>
      <c r="AB58" s="154">
        <v>0</v>
      </c>
      <c r="AC58" s="157"/>
      <c r="AD58" s="157"/>
      <c r="AE58" s="154">
        <v>0</v>
      </c>
      <c r="AF58" s="158"/>
      <c r="AG58" s="154">
        <v>0</v>
      </c>
      <c r="AH58" s="170" t="str">
        <f t="shared" si="7"/>
        <v/>
      </c>
      <c r="AI58" s="160"/>
      <c r="AJ58" s="160"/>
      <c r="AK58" s="171">
        <f t="shared" si="1"/>
        <v>0</v>
      </c>
      <c r="AL58" s="172">
        <f t="shared" si="2"/>
        <v>0</v>
      </c>
      <c r="AM58" s="172">
        <f t="shared" si="3"/>
        <v>0</v>
      </c>
      <c r="AN58" s="173">
        <f t="shared" si="4"/>
        <v>0</v>
      </c>
      <c r="AO58" s="174" t="e">
        <f t="shared" si="5"/>
        <v>#DIV/0!</v>
      </c>
      <c r="AP58" s="160" t="e">
        <f t="shared" si="6"/>
        <v>#DIV/0!</v>
      </c>
      <c r="AQ58" s="161"/>
    </row>
    <row r="59" spans="1:43" ht="15">
      <c r="A59" s="167" t="s">
        <v>58</v>
      </c>
      <c r="B59" s="168"/>
      <c r="C59" s="168"/>
      <c r="D59" s="168"/>
      <c r="E59" s="106"/>
      <c r="F59" s="103"/>
      <c r="G59" s="154">
        <f>IF(ISERROR(VLOOKUP(F59,'Tab. pkt. MJ'!$A$4:$B$54,2)),0,VLOOKUP(F59,'Tab. pkt. MJ'!$A$4:$B$54,2))</f>
        <v>0</v>
      </c>
      <c r="H59" s="134"/>
      <c r="I59" s="154">
        <f>IF(ISERROR(VLOOKUP(H59,'Tab. pkt. MJ'!$C$4:$D$104,2)),0,VLOOKUP(H59,'Tab. pkt. MJ'!$C$4:$D$104,2))</f>
        <v>0</v>
      </c>
      <c r="J59" s="155" t="str">
        <f>IFERROR('MJM 6000 m'!Q59/'zbiorcza MJM'!E59,"")</f>
        <v/>
      </c>
      <c r="K59" s="154">
        <f>IF(ISERROR(VLOOKUP(J59,'Tab. pkt. MJ'!$E$4:$F$54,2)),0,VLOOKUP(J59,'Tab. pkt. MJ'!$E$4:$F$54,2))</f>
        <v>0</v>
      </c>
      <c r="L59" s="103"/>
      <c r="M59" s="103"/>
      <c r="N59" s="154">
        <f t="shared" si="29"/>
        <v>0</v>
      </c>
      <c r="O59" s="154">
        <f>IF(ISERROR(VLOOKUP(N59,'Tab. pkt. MJ'!$G$4:$H$54,2)),0,0)</f>
        <v>0</v>
      </c>
      <c r="P59" s="104"/>
      <c r="Q59" s="154">
        <f>IF(ISERROR(VLOOKUP(P59,'Tab. pkt. MJ'!$I$4:$J$54,2)),0,VLOOKUP(P59,'Tab. pkt. MJ'!$I$4:$J$54,2))</f>
        <v>0</v>
      </c>
      <c r="R59" s="169"/>
      <c r="S59" s="154">
        <f>IF(ISERROR(VLOOKUP(R59,'Tab. pkt. MJ'!$K$4:$L$54,2)),0,VLOOKUP(R59,'Tab. pkt. MJ'!$K$4:$L$54,2))</f>
        <v>0</v>
      </c>
      <c r="T59" s="102"/>
      <c r="U59" s="154">
        <f>IF(ISERROR(VLOOKUP(T59,'Tab. pkt. MJ'!$M$4:$N$54,2)),0,VLOOKUP(T59,'Tab. pkt. MJ'!$M$4:$N$54,2))</f>
        <v>0</v>
      </c>
      <c r="V59" s="175"/>
      <c r="W59" s="154">
        <f>IF(ISERROR(VLOOKUP(V59,'Tab. pkt. MJ'!$O$4:$P$104,2)),0,VLOOKUP(V59,'Tab. pkt. MJ'!$O$4:$P$104,2))</f>
        <v>0</v>
      </c>
      <c r="X59" s="156"/>
      <c r="Y59" s="157"/>
      <c r="Z59" s="154">
        <v>0</v>
      </c>
      <c r="AA59" s="158"/>
      <c r="AB59" s="154">
        <v>0</v>
      </c>
      <c r="AC59" s="157"/>
      <c r="AD59" s="157"/>
      <c r="AE59" s="154">
        <v>0</v>
      </c>
      <c r="AF59" s="158"/>
      <c r="AG59" s="154">
        <v>0</v>
      </c>
      <c r="AH59" s="170" t="str">
        <f t="shared" si="7"/>
        <v/>
      </c>
      <c r="AI59" s="160"/>
      <c r="AJ59" s="160"/>
      <c r="AK59" s="171">
        <f t="shared" si="1"/>
        <v>0</v>
      </c>
      <c r="AL59" s="172">
        <f t="shared" si="2"/>
        <v>0</v>
      </c>
      <c r="AM59" s="172">
        <f t="shared" si="3"/>
        <v>0</v>
      </c>
      <c r="AN59" s="173">
        <f t="shared" si="4"/>
        <v>0</v>
      </c>
      <c r="AO59" s="174" t="e">
        <f t="shared" si="5"/>
        <v>#DIV/0!</v>
      </c>
      <c r="AP59" s="160" t="e">
        <f t="shared" si="6"/>
        <v>#DIV/0!</v>
      </c>
      <c r="AQ59" s="161"/>
    </row>
    <row r="60" spans="1:43" ht="15">
      <c r="A60" s="167" t="s">
        <v>59</v>
      </c>
      <c r="B60" s="168"/>
      <c r="C60" s="168"/>
      <c r="D60" s="168"/>
      <c r="E60" s="106"/>
      <c r="F60" s="103"/>
      <c r="G60" s="154">
        <f>IF(ISERROR(VLOOKUP(F60,'Tab. pkt. MJ'!$A$4:$B$54,2)),0,VLOOKUP(F60,'Tab. pkt. MJ'!$A$4:$B$54,2))</f>
        <v>0</v>
      </c>
      <c r="H60" s="134"/>
      <c r="I60" s="154">
        <f>IF(ISERROR(VLOOKUP(H60,'Tab. pkt. MJ'!$C$4:$D$104,2)),0,VLOOKUP(H60,'Tab. pkt. MJ'!$C$4:$D$104,2))</f>
        <v>0</v>
      </c>
      <c r="J60" s="155" t="str">
        <f>IFERROR('MJM 6000 m'!Q60/'zbiorcza MJM'!E60,"")</f>
        <v/>
      </c>
      <c r="K60" s="154">
        <f>IF(ISERROR(VLOOKUP(J60,'Tab. pkt. MJ'!$E$4:$F$54,2)),0,VLOOKUP(J60,'Tab. pkt. MJ'!$E$4:$F$54,2))</f>
        <v>0</v>
      </c>
      <c r="L60" s="103"/>
      <c r="M60" s="103"/>
      <c r="N60" s="154">
        <f t="shared" si="29"/>
        <v>0</v>
      </c>
      <c r="O60" s="154">
        <f>IF(ISERROR(VLOOKUP(N60,'Tab. pkt. MJ'!$G$4:$H$54,2)),0,0)</f>
        <v>0</v>
      </c>
      <c r="P60" s="104"/>
      <c r="Q60" s="154">
        <f>IF(ISERROR(VLOOKUP(P60,'Tab. pkt. MJ'!$I$4:$J$54,2)),0,VLOOKUP(P60,'Tab. pkt. MJ'!$I$4:$J$54,2))</f>
        <v>0</v>
      </c>
      <c r="R60" s="169"/>
      <c r="S60" s="154">
        <f>IF(ISERROR(VLOOKUP(R60,'Tab. pkt. MJ'!$K$4:$L$54,2)),0,VLOOKUP(R60,'Tab. pkt. MJ'!$K$4:$L$54,2))</f>
        <v>0</v>
      </c>
      <c r="T60" s="102"/>
      <c r="U60" s="154">
        <f>IF(ISERROR(VLOOKUP(T60,'Tab. pkt. MJ'!$M$4:$N$54,2)),0,VLOOKUP(T60,'Tab. pkt. MJ'!$M$4:$N$54,2))</f>
        <v>0</v>
      </c>
      <c r="V60" s="175"/>
      <c r="W60" s="154">
        <f>IF(ISERROR(VLOOKUP(V60,'Tab. pkt. MJ'!$O$4:$P$104,2)),0,VLOOKUP(V60,'Tab. pkt. MJ'!$O$4:$P$104,2))</f>
        <v>0</v>
      </c>
      <c r="X60" s="156"/>
      <c r="Y60" s="157"/>
      <c r="Z60" s="154">
        <v>0</v>
      </c>
      <c r="AA60" s="158"/>
      <c r="AB60" s="154">
        <v>0</v>
      </c>
      <c r="AC60" s="157"/>
      <c r="AD60" s="157"/>
      <c r="AE60" s="154">
        <v>0</v>
      </c>
      <c r="AF60" s="158"/>
      <c r="AG60" s="154">
        <v>0</v>
      </c>
      <c r="AH60" s="170" t="str">
        <f t="shared" si="7"/>
        <v/>
      </c>
      <c r="AI60" s="160"/>
      <c r="AJ60" s="160"/>
      <c r="AK60" s="171">
        <f t="shared" si="1"/>
        <v>0</v>
      </c>
      <c r="AL60" s="172">
        <f t="shared" si="2"/>
        <v>0</v>
      </c>
      <c r="AM60" s="172">
        <f t="shared" si="3"/>
        <v>0</v>
      </c>
      <c r="AN60" s="173">
        <f t="shared" si="4"/>
        <v>0</v>
      </c>
      <c r="AO60" s="174" t="e">
        <f t="shared" si="5"/>
        <v>#DIV/0!</v>
      </c>
      <c r="AP60" s="160" t="e">
        <f t="shared" si="6"/>
        <v>#DIV/0!</v>
      </c>
      <c r="AQ60" s="161"/>
    </row>
    <row r="61" spans="1:43" ht="15">
      <c r="A61" s="167" t="s">
        <v>66</v>
      </c>
      <c r="B61" s="168"/>
      <c r="C61" s="168"/>
      <c r="D61" s="168"/>
      <c r="E61" s="106"/>
      <c r="F61" s="103"/>
      <c r="G61" s="154">
        <f>IF(ISERROR(VLOOKUP(F61,'Tab. pkt. MJ'!$A$4:$B$54,2)),0,VLOOKUP(F61,'Tab. pkt. MJ'!$A$4:$B$54,2))</f>
        <v>0</v>
      </c>
      <c r="H61" s="134"/>
      <c r="I61" s="154">
        <f>IF(ISERROR(VLOOKUP(H61,'Tab. pkt. MJ'!$C$4:$D$104,2)),0,VLOOKUP(H61,'Tab. pkt. MJ'!$C$4:$D$104,2))</f>
        <v>0</v>
      </c>
      <c r="J61" s="155" t="str">
        <f>IFERROR('MJM 6000 m'!Q61/'zbiorcza MJM'!E61,"")</f>
        <v/>
      </c>
      <c r="K61" s="154">
        <f>IF(ISERROR(VLOOKUP(J61,'Tab. pkt. MJ'!$E$4:$F$54,2)),0,VLOOKUP(J61,'Tab. pkt. MJ'!$E$4:$F$54,2))</f>
        <v>0</v>
      </c>
      <c r="L61" s="103"/>
      <c r="M61" s="103"/>
      <c r="N61" s="154">
        <f t="shared" si="29"/>
        <v>0</v>
      </c>
      <c r="O61" s="154">
        <f>IF(ISERROR(VLOOKUP(N61,'Tab. pkt. MJ'!$G$4:$H$54,2)),0,0)</f>
        <v>0</v>
      </c>
      <c r="P61" s="104"/>
      <c r="Q61" s="154">
        <f>IF(ISERROR(VLOOKUP(P61,'Tab. pkt. MJ'!$I$4:$J$54,2)),0,VLOOKUP(P61,'Tab. pkt. MJ'!$I$4:$J$54,2))</f>
        <v>0</v>
      </c>
      <c r="R61" s="169"/>
      <c r="S61" s="154">
        <f>IF(ISERROR(VLOOKUP(R61,'Tab. pkt. MJ'!$K$4:$L$54,2)),0,VLOOKUP(R61,'Tab. pkt. MJ'!$K$4:$L$54,2))</f>
        <v>0</v>
      </c>
      <c r="T61" s="102"/>
      <c r="U61" s="154">
        <f>IF(ISERROR(VLOOKUP(T61,'Tab. pkt. MJ'!$M$4:$N$54,2)),0,VLOOKUP(T61,'Tab. pkt. MJ'!$M$4:$N$54,2))</f>
        <v>0</v>
      </c>
      <c r="V61" s="175"/>
      <c r="W61" s="154">
        <f>IF(ISERROR(VLOOKUP(V61,'Tab. pkt. MJ'!$O$4:$P$104,2)),0,VLOOKUP(V61,'Tab. pkt. MJ'!$O$4:$P$104,2))</f>
        <v>0</v>
      </c>
      <c r="X61" s="156"/>
      <c r="Y61" s="157"/>
      <c r="Z61" s="154">
        <v>0</v>
      </c>
      <c r="AA61" s="158"/>
      <c r="AB61" s="154">
        <v>0</v>
      </c>
      <c r="AC61" s="157"/>
      <c r="AD61" s="157"/>
      <c r="AE61" s="154">
        <v>0</v>
      </c>
      <c r="AF61" s="158"/>
      <c r="AG61" s="154">
        <v>0</v>
      </c>
      <c r="AH61" s="170" t="str">
        <f t="shared" si="7"/>
        <v/>
      </c>
      <c r="AI61" s="160"/>
      <c r="AJ61" s="160"/>
      <c r="AK61" s="171">
        <f t="shared" si="1"/>
        <v>0</v>
      </c>
      <c r="AL61" s="172">
        <f t="shared" si="2"/>
        <v>0</v>
      </c>
      <c r="AM61" s="172">
        <f t="shared" si="3"/>
        <v>0</v>
      </c>
      <c r="AN61" s="173">
        <f t="shared" si="4"/>
        <v>0</v>
      </c>
      <c r="AO61" s="174" t="e">
        <f t="shared" si="5"/>
        <v>#DIV/0!</v>
      </c>
      <c r="AP61" s="160" t="e">
        <f t="shared" si="6"/>
        <v>#DIV/0!</v>
      </c>
      <c r="AQ61" s="161"/>
    </row>
    <row r="62" spans="1:43" ht="15">
      <c r="A62" s="167" t="s">
        <v>67</v>
      </c>
      <c r="B62" s="168"/>
      <c r="C62" s="168"/>
      <c r="D62" s="168"/>
      <c r="E62" s="106"/>
      <c r="F62" s="103"/>
      <c r="G62" s="154">
        <f>IF(ISERROR(VLOOKUP(F62,'Tab. pkt. MJ'!$A$4:$B$54,2)),0,VLOOKUP(F62,'Tab. pkt. MJ'!$A$4:$B$54,2))</f>
        <v>0</v>
      </c>
      <c r="H62" s="134"/>
      <c r="I62" s="154">
        <f>IF(ISERROR(VLOOKUP(H62,'Tab. pkt. MJ'!$C$4:$D$104,2)),0,VLOOKUP(H62,'Tab. pkt. MJ'!$C$4:$D$104,2))</f>
        <v>0</v>
      </c>
      <c r="J62" s="155" t="str">
        <f>IFERROR('MJM 6000 m'!Q62/'zbiorcza MJM'!E62,"")</f>
        <v/>
      </c>
      <c r="K62" s="154">
        <f>IF(ISERROR(VLOOKUP(J62,'Tab. pkt. MJ'!$E$4:$F$54,2)),0,VLOOKUP(J62,'Tab. pkt. MJ'!$E$4:$F$54,2))</f>
        <v>0</v>
      </c>
      <c r="L62" s="103"/>
      <c r="M62" s="103"/>
      <c r="N62" s="154">
        <f t="shared" si="29"/>
        <v>0</v>
      </c>
      <c r="O62" s="154">
        <f>IF(ISERROR(VLOOKUP(N62,'Tab. pkt. MJ'!$G$4:$H$54,2)),0,0)</f>
        <v>0</v>
      </c>
      <c r="P62" s="104"/>
      <c r="Q62" s="154">
        <f>IF(ISERROR(VLOOKUP(P62,'Tab. pkt. MJ'!$I$4:$J$54,2)),0,VLOOKUP(P62,'Tab. pkt. MJ'!$I$4:$J$54,2))</f>
        <v>0</v>
      </c>
      <c r="R62" s="169"/>
      <c r="S62" s="154">
        <f>IF(ISERROR(VLOOKUP(R62,'Tab. pkt. MJ'!$K$4:$L$54,2)),0,VLOOKUP(R62,'Tab. pkt. MJ'!$K$4:$L$54,2))</f>
        <v>0</v>
      </c>
      <c r="T62" s="102"/>
      <c r="U62" s="154">
        <f>IF(ISERROR(VLOOKUP(T62,'Tab. pkt. MJ'!$M$4:$N$54,2)),0,VLOOKUP(T62,'Tab. pkt. MJ'!$M$4:$N$54,2))</f>
        <v>0</v>
      </c>
      <c r="V62" s="175"/>
      <c r="W62" s="154">
        <f>IF(ISERROR(VLOOKUP(V62,'Tab. pkt. MJ'!$O$4:$P$104,2)),0,VLOOKUP(V62,'Tab. pkt. MJ'!$O$4:$P$104,2))</f>
        <v>0</v>
      </c>
      <c r="X62" s="156"/>
      <c r="Y62" s="157"/>
      <c r="Z62" s="154">
        <v>0</v>
      </c>
      <c r="AA62" s="158"/>
      <c r="AB62" s="154">
        <v>0</v>
      </c>
      <c r="AC62" s="157"/>
      <c r="AD62" s="157"/>
      <c r="AE62" s="154">
        <v>0</v>
      </c>
      <c r="AF62" s="158"/>
      <c r="AG62" s="154">
        <v>0</v>
      </c>
      <c r="AH62" s="170" t="str">
        <f t="shared" si="7"/>
        <v/>
      </c>
      <c r="AI62" s="160"/>
      <c r="AJ62" s="160"/>
      <c r="AK62" s="171">
        <f t="shared" si="1"/>
        <v>0</v>
      </c>
      <c r="AL62" s="172">
        <f t="shared" si="2"/>
        <v>0</v>
      </c>
      <c r="AM62" s="172">
        <f t="shared" si="3"/>
        <v>0</v>
      </c>
      <c r="AN62" s="173">
        <f t="shared" si="4"/>
        <v>0</v>
      </c>
      <c r="AO62" s="174" t="e">
        <f t="shared" si="5"/>
        <v>#DIV/0!</v>
      </c>
      <c r="AP62" s="160" t="e">
        <f t="shared" si="6"/>
        <v>#DIV/0!</v>
      </c>
      <c r="AQ62" s="161"/>
    </row>
    <row r="63" spans="1:43" ht="15">
      <c r="A63" s="167" t="s">
        <v>68</v>
      </c>
      <c r="B63" s="168"/>
      <c r="C63" s="168"/>
      <c r="D63" s="168"/>
      <c r="E63" s="106"/>
      <c r="F63" s="103"/>
      <c r="G63" s="154">
        <f>IF(ISERROR(VLOOKUP(F63,'Tab. pkt. MJ'!$A$4:$B$54,2)),0,VLOOKUP(F63,'Tab. pkt. MJ'!$A$4:$B$54,2))</f>
        <v>0</v>
      </c>
      <c r="H63" s="134"/>
      <c r="I63" s="154">
        <f>IF(ISERROR(VLOOKUP(H63,'Tab. pkt. MJ'!$C$4:$D$104,2)),0,VLOOKUP(H63,'Tab. pkt. MJ'!$C$4:$D$104,2))</f>
        <v>0</v>
      </c>
      <c r="J63" s="155" t="str">
        <f>IFERROR('MJM 6000 m'!Q63/'zbiorcza MJM'!E63,"")</f>
        <v/>
      </c>
      <c r="K63" s="154">
        <f>IF(ISERROR(VLOOKUP(J63,'Tab. pkt. MJ'!$E$4:$F$54,2)),0,VLOOKUP(J63,'Tab. pkt. MJ'!$E$4:$F$54,2))</f>
        <v>0</v>
      </c>
      <c r="L63" s="103"/>
      <c r="M63" s="103"/>
      <c r="N63" s="154">
        <f t="shared" ref="N63:N95" si="30">L63+M63</f>
        <v>0</v>
      </c>
      <c r="O63" s="154">
        <f>IF(ISERROR(VLOOKUP(N63,'Tab. pkt. MJ'!$G$4:$H$54,2)),0,0)</f>
        <v>0</v>
      </c>
      <c r="P63" s="104"/>
      <c r="Q63" s="154">
        <f>IF(ISERROR(VLOOKUP(P63,'Tab. pkt. MJ'!$I$4:$J$54,2)),0,VLOOKUP(P63,'Tab. pkt. MJ'!$I$4:$J$54,2))</f>
        <v>0</v>
      </c>
      <c r="R63" s="169"/>
      <c r="S63" s="154">
        <f>IF(ISERROR(VLOOKUP(R63,'Tab. pkt. MJ'!$K$4:$L$54,2)),0,VLOOKUP(R63,'Tab. pkt. MJ'!$K$4:$L$54,2))</f>
        <v>0</v>
      </c>
      <c r="T63" s="102"/>
      <c r="U63" s="154">
        <f>IF(ISERROR(VLOOKUP(T63,'Tab. pkt. MJ'!$M$4:$N$54,2)),0,VLOOKUP(T63,'Tab. pkt. MJ'!$M$4:$N$54,2))</f>
        <v>0</v>
      </c>
      <c r="V63" s="175"/>
      <c r="W63" s="154">
        <f>IF(ISERROR(VLOOKUP(V63,'Tab. pkt. MJ'!$O$4:$P$104,2)),0,VLOOKUP(V63,'Tab. pkt. MJ'!$O$4:$P$104,2))</f>
        <v>0</v>
      </c>
      <c r="X63" s="156"/>
      <c r="Y63" s="157"/>
      <c r="Z63" s="154">
        <v>0</v>
      </c>
      <c r="AA63" s="158"/>
      <c r="AB63" s="154">
        <v>0</v>
      </c>
      <c r="AC63" s="157"/>
      <c r="AD63" s="157"/>
      <c r="AE63" s="154">
        <v>0</v>
      </c>
      <c r="AF63" s="158"/>
      <c r="AG63" s="154">
        <v>0</v>
      </c>
      <c r="AH63" s="170" t="str">
        <f t="shared" si="7"/>
        <v/>
      </c>
      <c r="AI63" s="160"/>
      <c r="AJ63" s="160"/>
      <c r="AK63" s="171">
        <f t="shared" ref="AK63:AK95" si="31">H63/12</f>
        <v>0</v>
      </c>
      <c r="AL63" s="172">
        <f t="shared" ref="AL63:AL93" si="32">(MINUTE(AK63)*60+SECOND(AK63))</f>
        <v>0</v>
      </c>
      <c r="AM63" s="172">
        <f t="shared" ref="AM63:AM93" si="33">AL63/500</f>
        <v>0</v>
      </c>
      <c r="AN63" s="173">
        <f t="shared" ref="AN63:AN93" si="34">POWER(AM63,3)</f>
        <v>0</v>
      </c>
      <c r="AO63" s="174" t="e">
        <f t="shared" ref="AO63:AO93" si="35">2.8/AN63</f>
        <v>#DIV/0!</v>
      </c>
      <c r="AP63" s="160" t="e">
        <f t="shared" ref="AP63:AP93" si="36">AO63/E63</f>
        <v>#DIV/0!</v>
      </c>
      <c r="AQ63" s="161"/>
    </row>
    <row r="64" spans="1:43" ht="15">
      <c r="A64" s="167" t="s">
        <v>69</v>
      </c>
      <c r="B64" s="168"/>
      <c r="C64" s="168"/>
      <c r="D64" s="168"/>
      <c r="E64" s="106"/>
      <c r="F64" s="103"/>
      <c r="G64" s="154">
        <f>IF(ISERROR(VLOOKUP(F64,'Tab. pkt. MJ'!$A$4:$B$54,2)),0,VLOOKUP(F64,'Tab. pkt. MJ'!$A$4:$B$54,2))</f>
        <v>0</v>
      </c>
      <c r="H64" s="134"/>
      <c r="I64" s="154">
        <f>IF(ISERROR(VLOOKUP(H64,'Tab. pkt. MJ'!$C$4:$D$104,2)),0,VLOOKUP(H64,'Tab. pkt. MJ'!$C$4:$D$104,2))</f>
        <v>0</v>
      </c>
      <c r="J64" s="155" t="str">
        <f>IFERROR('MJM 6000 m'!Q64/'zbiorcza MJM'!E64,"")</f>
        <v/>
      </c>
      <c r="K64" s="154">
        <f>IF(ISERROR(VLOOKUP(J64,'Tab. pkt. MJ'!$E$4:$F$54,2)),0,VLOOKUP(J64,'Tab. pkt. MJ'!$E$4:$F$54,2))</f>
        <v>0</v>
      </c>
      <c r="L64" s="103"/>
      <c r="M64" s="103"/>
      <c r="N64" s="154">
        <f t="shared" si="30"/>
        <v>0</v>
      </c>
      <c r="O64" s="154">
        <f>IF(ISERROR(VLOOKUP(N64,'Tab. pkt. MJ'!$G$4:$H$54,2)),0,0)</f>
        <v>0</v>
      </c>
      <c r="P64" s="104"/>
      <c r="Q64" s="154">
        <f>IF(ISERROR(VLOOKUP(P64,'Tab. pkt. MJ'!$I$4:$J$54,2)),0,VLOOKUP(P64,'Tab. pkt. MJ'!$I$4:$J$54,2))</f>
        <v>0</v>
      </c>
      <c r="R64" s="169"/>
      <c r="S64" s="154">
        <f>IF(ISERROR(VLOOKUP(R64,'Tab. pkt. MJ'!$K$4:$L$54,2)),0,VLOOKUP(R64,'Tab. pkt. MJ'!$K$4:$L$54,2))</f>
        <v>0</v>
      </c>
      <c r="T64" s="102"/>
      <c r="U64" s="154">
        <f>IF(ISERROR(VLOOKUP(T64,'Tab. pkt. MJ'!$M$4:$N$54,2)),0,VLOOKUP(T64,'Tab. pkt. MJ'!$M$4:$N$54,2))</f>
        <v>0</v>
      </c>
      <c r="V64" s="175"/>
      <c r="W64" s="154">
        <f>IF(ISERROR(VLOOKUP(V64,'Tab. pkt. MJ'!$O$4:$P$104,2)),0,VLOOKUP(V64,'Tab. pkt. MJ'!$O$4:$P$104,2))</f>
        <v>0</v>
      </c>
      <c r="X64" s="156"/>
      <c r="Y64" s="157"/>
      <c r="Z64" s="154">
        <v>0</v>
      </c>
      <c r="AA64" s="158"/>
      <c r="AB64" s="154">
        <v>0</v>
      </c>
      <c r="AC64" s="157"/>
      <c r="AD64" s="157"/>
      <c r="AE64" s="154">
        <v>0</v>
      </c>
      <c r="AF64" s="158"/>
      <c r="AG64" s="154">
        <v>0</v>
      </c>
      <c r="AH64" s="170" t="str">
        <f t="shared" si="7"/>
        <v/>
      </c>
      <c r="AI64" s="160"/>
      <c r="AJ64" s="160"/>
      <c r="AK64" s="171">
        <f t="shared" si="31"/>
        <v>0</v>
      </c>
      <c r="AL64" s="172">
        <f t="shared" si="32"/>
        <v>0</v>
      </c>
      <c r="AM64" s="172">
        <f t="shared" si="33"/>
        <v>0</v>
      </c>
      <c r="AN64" s="173">
        <f t="shared" si="34"/>
        <v>0</v>
      </c>
      <c r="AO64" s="174" t="e">
        <f t="shared" si="35"/>
        <v>#DIV/0!</v>
      </c>
      <c r="AP64" s="160" t="e">
        <f t="shared" si="36"/>
        <v>#DIV/0!</v>
      </c>
      <c r="AQ64" s="161"/>
    </row>
    <row r="65" spans="1:43" ht="15">
      <c r="A65" s="167" t="s">
        <v>152</v>
      </c>
      <c r="B65" s="168"/>
      <c r="C65" s="168"/>
      <c r="D65" s="168"/>
      <c r="E65" s="106"/>
      <c r="F65" s="103"/>
      <c r="G65" s="154">
        <f>IF(ISERROR(VLOOKUP(F65,'Tab. pkt. MJ'!$A$4:$B$54,2)),0,VLOOKUP(F65,'Tab. pkt. MJ'!$A$4:$B$54,2))</f>
        <v>0</v>
      </c>
      <c r="H65" s="134"/>
      <c r="I65" s="154">
        <f>IF(ISERROR(VLOOKUP(H65,'Tab. pkt. MJ'!$C$4:$D$104,2)),0,VLOOKUP(H65,'Tab. pkt. MJ'!$C$4:$D$104,2))</f>
        <v>0</v>
      </c>
      <c r="J65" s="155" t="str">
        <f>IFERROR('MJM 6000 m'!Q65/'zbiorcza MJM'!E65,"")</f>
        <v/>
      </c>
      <c r="K65" s="154">
        <f>IF(ISERROR(VLOOKUP(J65,'Tab. pkt. MJ'!$E$4:$F$54,2)),0,VLOOKUP(J65,'Tab. pkt. MJ'!$E$4:$F$54,2))</f>
        <v>0</v>
      </c>
      <c r="L65" s="103"/>
      <c r="M65" s="103"/>
      <c r="N65" s="154">
        <f t="shared" si="30"/>
        <v>0</v>
      </c>
      <c r="O65" s="154">
        <f>IF(ISERROR(VLOOKUP(N65,'Tab. pkt. MJ'!$G$4:$H$54,2)),0,0)</f>
        <v>0</v>
      </c>
      <c r="P65" s="104"/>
      <c r="Q65" s="154">
        <f>IF(ISERROR(VLOOKUP(P65,'Tab. pkt. MJ'!$I$4:$J$54,2)),0,VLOOKUP(P65,'Tab. pkt. MJ'!$I$4:$J$54,2))</f>
        <v>0</v>
      </c>
      <c r="R65" s="169"/>
      <c r="S65" s="154">
        <f>IF(ISERROR(VLOOKUP(R65,'Tab. pkt. MJ'!$K$4:$L$54,2)),0,VLOOKUP(R65,'Tab. pkt. MJ'!$K$4:$L$54,2))</f>
        <v>0</v>
      </c>
      <c r="T65" s="102"/>
      <c r="U65" s="154">
        <f>IF(ISERROR(VLOOKUP(T65,'Tab. pkt. MJ'!$M$4:$N$54,2)),0,VLOOKUP(T65,'Tab. pkt. MJ'!$M$4:$N$54,2))</f>
        <v>0</v>
      </c>
      <c r="V65" s="175"/>
      <c r="W65" s="154">
        <f>IF(ISERROR(VLOOKUP(V65,'Tab. pkt. MJ'!$O$4:$P$104,2)),0,VLOOKUP(V65,'Tab. pkt. MJ'!$O$4:$P$104,2))</f>
        <v>0</v>
      </c>
      <c r="X65" s="156"/>
      <c r="Y65" s="157"/>
      <c r="Z65" s="154">
        <v>0</v>
      </c>
      <c r="AA65" s="158"/>
      <c r="AB65" s="154">
        <v>0</v>
      </c>
      <c r="AC65" s="157"/>
      <c r="AD65" s="157"/>
      <c r="AE65" s="154">
        <v>0</v>
      </c>
      <c r="AF65" s="158"/>
      <c r="AG65" s="154">
        <v>0</v>
      </c>
      <c r="AH65" s="170" t="str">
        <f t="shared" si="7"/>
        <v/>
      </c>
      <c r="AI65" s="160"/>
      <c r="AJ65" s="160"/>
      <c r="AK65" s="171">
        <f t="shared" si="31"/>
        <v>0</v>
      </c>
      <c r="AL65" s="172">
        <f t="shared" si="32"/>
        <v>0</v>
      </c>
      <c r="AM65" s="172">
        <f t="shared" si="33"/>
        <v>0</v>
      </c>
      <c r="AN65" s="173">
        <f t="shared" si="34"/>
        <v>0</v>
      </c>
      <c r="AO65" s="174" t="e">
        <f t="shared" si="35"/>
        <v>#DIV/0!</v>
      </c>
      <c r="AP65" s="160" t="e">
        <f t="shared" si="36"/>
        <v>#DIV/0!</v>
      </c>
      <c r="AQ65" s="161"/>
    </row>
    <row r="66" spans="1:43" ht="15">
      <c r="A66" s="167" t="s">
        <v>153</v>
      </c>
      <c r="B66" s="168"/>
      <c r="C66" s="168"/>
      <c r="D66" s="168"/>
      <c r="E66" s="106"/>
      <c r="F66" s="103"/>
      <c r="G66" s="154">
        <f>IF(ISERROR(VLOOKUP(F66,'Tab. pkt. MJ'!$A$4:$B$54,2)),0,VLOOKUP(F66,'Tab. pkt. MJ'!$A$4:$B$54,2))</f>
        <v>0</v>
      </c>
      <c r="H66" s="134"/>
      <c r="I66" s="154">
        <f>IF(ISERROR(VLOOKUP(H66,'Tab. pkt. MJ'!$C$4:$D$104,2)),0,VLOOKUP(H66,'Tab. pkt. MJ'!$C$4:$D$104,2))</f>
        <v>0</v>
      </c>
      <c r="J66" s="155" t="str">
        <f>IFERROR('MJM 6000 m'!Q66/'zbiorcza MJM'!E66,"")</f>
        <v/>
      </c>
      <c r="K66" s="154">
        <f>IF(ISERROR(VLOOKUP(J66,'Tab. pkt. MJ'!$E$4:$F$54,2)),0,VLOOKUP(J66,'Tab. pkt. MJ'!$E$4:$F$54,2))</f>
        <v>0</v>
      </c>
      <c r="L66" s="103"/>
      <c r="M66" s="103"/>
      <c r="N66" s="154">
        <f t="shared" si="30"/>
        <v>0</v>
      </c>
      <c r="O66" s="154">
        <f>IF(ISERROR(VLOOKUP(N66,'Tab. pkt. MJ'!$G$4:$H$54,2)),0,0)</f>
        <v>0</v>
      </c>
      <c r="P66" s="104"/>
      <c r="Q66" s="154">
        <f>IF(ISERROR(VLOOKUP(P66,'Tab. pkt. MJ'!$I$4:$J$54,2)),0,VLOOKUP(P66,'Tab. pkt. MJ'!$I$4:$J$54,2))</f>
        <v>0</v>
      </c>
      <c r="R66" s="169"/>
      <c r="S66" s="154">
        <f>IF(ISERROR(VLOOKUP(R66,'Tab. pkt. MJ'!$K$4:$L$54,2)),0,VLOOKUP(R66,'Tab. pkt. MJ'!$K$4:$L$54,2))</f>
        <v>0</v>
      </c>
      <c r="T66" s="102"/>
      <c r="U66" s="154">
        <f>IF(ISERROR(VLOOKUP(T66,'Tab. pkt. MJ'!$M$4:$N$54,2)),0,VLOOKUP(T66,'Tab. pkt. MJ'!$M$4:$N$54,2))</f>
        <v>0</v>
      </c>
      <c r="V66" s="175"/>
      <c r="W66" s="154">
        <f>IF(ISERROR(VLOOKUP(V66,'Tab. pkt. MJ'!$O$4:$P$104,2)),0,VLOOKUP(V66,'Tab. pkt. MJ'!$O$4:$P$104,2))</f>
        <v>0</v>
      </c>
      <c r="X66" s="156"/>
      <c r="Y66" s="157"/>
      <c r="Z66" s="154">
        <v>0</v>
      </c>
      <c r="AA66" s="158"/>
      <c r="AB66" s="154">
        <v>0</v>
      </c>
      <c r="AC66" s="157"/>
      <c r="AD66" s="157"/>
      <c r="AE66" s="154">
        <v>0</v>
      </c>
      <c r="AF66" s="158"/>
      <c r="AG66" s="154">
        <v>0</v>
      </c>
      <c r="AH66" s="170" t="str">
        <f t="shared" si="7"/>
        <v/>
      </c>
      <c r="AI66" s="160"/>
      <c r="AJ66" s="160"/>
      <c r="AK66" s="171">
        <f t="shared" si="31"/>
        <v>0</v>
      </c>
      <c r="AL66" s="172">
        <f t="shared" si="32"/>
        <v>0</v>
      </c>
      <c r="AM66" s="172">
        <f t="shared" si="33"/>
        <v>0</v>
      </c>
      <c r="AN66" s="173">
        <f t="shared" si="34"/>
        <v>0</v>
      </c>
      <c r="AO66" s="174" t="e">
        <f t="shared" si="35"/>
        <v>#DIV/0!</v>
      </c>
      <c r="AP66" s="160" t="e">
        <f t="shared" si="36"/>
        <v>#DIV/0!</v>
      </c>
      <c r="AQ66" s="161"/>
    </row>
    <row r="67" spans="1:43" ht="15">
      <c r="A67" s="167" t="s">
        <v>154</v>
      </c>
      <c r="B67" s="168"/>
      <c r="C67" s="168"/>
      <c r="D67" s="168"/>
      <c r="E67" s="106"/>
      <c r="F67" s="103"/>
      <c r="G67" s="154">
        <f>IF(ISERROR(VLOOKUP(F67,'Tab. pkt. MJ'!$A$4:$B$54,2)),0,VLOOKUP(F67,'Tab. pkt. MJ'!$A$4:$B$54,2))</f>
        <v>0</v>
      </c>
      <c r="H67" s="134"/>
      <c r="I67" s="154">
        <f>IF(ISERROR(VLOOKUP(H67,'Tab. pkt. MJ'!$C$4:$D$104,2)),0,VLOOKUP(H67,'Tab. pkt. MJ'!$C$4:$D$104,2))</f>
        <v>0</v>
      </c>
      <c r="J67" s="155" t="str">
        <f>IFERROR('MJM 6000 m'!Q67/'zbiorcza MJM'!E67,"")</f>
        <v/>
      </c>
      <c r="K67" s="154">
        <f>IF(ISERROR(VLOOKUP(J67,'Tab. pkt. MJ'!$E$4:$F$54,2)),0,VLOOKUP(J67,'Tab. pkt. MJ'!$E$4:$F$54,2))</f>
        <v>0</v>
      </c>
      <c r="L67" s="103"/>
      <c r="M67" s="103"/>
      <c r="N67" s="154">
        <f t="shared" si="30"/>
        <v>0</v>
      </c>
      <c r="O67" s="154">
        <f>IF(ISERROR(VLOOKUP(N67,'Tab. pkt. MJ'!$G$4:$H$54,2)),0,0)</f>
        <v>0</v>
      </c>
      <c r="P67" s="104"/>
      <c r="Q67" s="154">
        <f>IF(ISERROR(VLOOKUP(P67,'Tab. pkt. MJ'!$I$4:$J$54,2)),0,VLOOKUP(P67,'Tab. pkt. MJ'!$I$4:$J$54,2))</f>
        <v>0</v>
      </c>
      <c r="R67" s="169"/>
      <c r="S67" s="154">
        <f>IF(ISERROR(VLOOKUP(R67,'Tab. pkt. MJ'!$K$4:$L$54,2)),0,VLOOKUP(R67,'Tab. pkt. MJ'!$K$4:$L$54,2))</f>
        <v>0</v>
      </c>
      <c r="T67" s="102"/>
      <c r="U67" s="154">
        <f>IF(ISERROR(VLOOKUP(T67,'Tab. pkt. MJ'!$M$4:$N$54,2)),0,VLOOKUP(T67,'Tab. pkt. MJ'!$M$4:$N$54,2))</f>
        <v>0</v>
      </c>
      <c r="V67" s="175"/>
      <c r="W67" s="154">
        <f>IF(ISERROR(VLOOKUP(V67,'Tab. pkt. MJ'!$O$4:$P$104,2)),0,VLOOKUP(V67,'Tab. pkt. MJ'!$O$4:$P$104,2))</f>
        <v>0</v>
      </c>
      <c r="X67" s="156"/>
      <c r="Y67" s="157"/>
      <c r="Z67" s="154">
        <v>0</v>
      </c>
      <c r="AA67" s="158"/>
      <c r="AB67" s="154">
        <v>0</v>
      </c>
      <c r="AC67" s="157"/>
      <c r="AD67" s="157"/>
      <c r="AE67" s="154">
        <v>0</v>
      </c>
      <c r="AF67" s="158"/>
      <c r="AG67" s="154">
        <v>0</v>
      </c>
      <c r="AH67" s="170" t="str">
        <f t="shared" si="7"/>
        <v/>
      </c>
      <c r="AI67" s="160"/>
      <c r="AJ67" s="160"/>
      <c r="AK67" s="171">
        <f t="shared" si="31"/>
        <v>0</v>
      </c>
      <c r="AL67" s="172">
        <f t="shared" si="32"/>
        <v>0</v>
      </c>
      <c r="AM67" s="172">
        <f t="shared" si="33"/>
        <v>0</v>
      </c>
      <c r="AN67" s="173">
        <f t="shared" si="34"/>
        <v>0</v>
      </c>
      <c r="AO67" s="174" t="e">
        <f t="shared" si="35"/>
        <v>#DIV/0!</v>
      </c>
      <c r="AP67" s="160" t="e">
        <f t="shared" si="36"/>
        <v>#DIV/0!</v>
      </c>
      <c r="AQ67" s="161"/>
    </row>
    <row r="68" spans="1:43" ht="15">
      <c r="A68" s="167" t="s">
        <v>155</v>
      </c>
      <c r="B68" s="168"/>
      <c r="C68" s="168"/>
      <c r="D68" s="168"/>
      <c r="E68" s="106"/>
      <c r="F68" s="103"/>
      <c r="G68" s="154">
        <f>IF(ISERROR(VLOOKUP(F68,'Tab. pkt. MJ'!$A$4:$B$54,2)),0,VLOOKUP(F68,'Tab. pkt. MJ'!$A$4:$B$54,2))</f>
        <v>0</v>
      </c>
      <c r="H68" s="134"/>
      <c r="I68" s="154">
        <f>IF(ISERROR(VLOOKUP(H68,'Tab. pkt. MJ'!$C$4:$D$104,2)),0,VLOOKUP(H68,'Tab. pkt. MJ'!$C$4:$D$104,2))</f>
        <v>0</v>
      </c>
      <c r="J68" s="155" t="str">
        <f>IFERROR('MJM 6000 m'!Q68/'zbiorcza MJM'!E68,"")</f>
        <v/>
      </c>
      <c r="K68" s="154">
        <f>IF(ISERROR(VLOOKUP(J68,'Tab. pkt. MJ'!$E$4:$F$54,2)),0,VLOOKUP(J68,'Tab. pkt. MJ'!$E$4:$F$54,2))</f>
        <v>0</v>
      </c>
      <c r="L68" s="103"/>
      <c r="M68" s="103"/>
      <c r="N68" s="154">
        <f t="shared" si="30"/>
        <v>0</v>
      </c>
      <c r="O68" s="154">
        <f>IF(ISERROR(VLOOKUP(N68,'Tab. pkt. MJ'!$G$4:$H$54,2)),0,0)</f>
        <v>0</v>
      </c>
      <c r="P68" s="104"/>
      <c r="Q68" s="154">
        <f>IF(ISERROR(VLOOKUP(P68,'Tab. pkt. MJ'!$I$4:$J$54,2)),0,VLOOKUP(P68,'Tab. pkt. MJ'!$I$4:$J$54,2))</f>
        <v>0</v>
      </c>
      <c r="R68" s="169"/>
      <c r="S68" s="154">
        <f>IF(ISERROR(VLOOKUP(R68,'Tab. pkt. MJ'!$K$4:$L$54,2)),0,VLOOKUP(R68,'Tab. pkt. MJ'!$K$4:$L$54,2))</f>
        <v>0</v>
      </c>
      <c r="T68" s="102"/>
      <c r="U68" s="154">
        <f>IF(ISERROR(VLOOKUP(T68,'Tab. pkt. MJ'!$M$4:$N$54,2)),0,VLOOKUP(T68,'Tab. pkt. MJ'!$M$4:$N$54,2))</f>
        <v>0</v>
      </c>
      <c r="V68" s="175"/>
      <c r="W68" s="154">
        <f>IF(ISERROR(VLOOKUP(V68,'Tab. pkt. MJ'!$O$4:$P$104,2)),0,VLOOKUP(V68,'Tab. pkt. MJ'!$O$4:$P$104,2))</f>
        <v>0</v>
      </c>
      <c r="X68" s="156"/>
      <c r="Y68" s="157"/>
      <c r="Z68" s="154">
        <v>0</v>
      </c>
      <c r="AA68" s="158"/>
      <c r="AB68" s="154">
        <v>0</v>
      </c>
      <c r="AC68" s="157"/>
      <c r="AD68" s="157"/>
      <c r="AE68" s="154">
        <v>0</v>
      </c>
      <c r="AF68" s="158"/>
      <c r="AG68" s="154">
        <v>0</v>
      </c>
      <c r="AH68" s="170" t="str">
        <f t="shared" si="7"/>
        <v/>
      </c>
      <c r="AI68" s="160"/>
      <c r="AJ68" s="160"/>
      <c r="AK68" s="171">
        <f t="shared" si="31"/>
        <v>0</v>
      </c>
      <c r="AL68" s="172">
        <f t="shared" si="32"/>
        <v>0</v>
      </c>
      <c r="AM68" s="172">
        <f t="shared" si="33"/>
        <v>0</v>
      </c>
      <c r="AN68" s="173">
        <f t="shared" si="34"/>
        <v>0</v>
      </c>
      <c r="AO68" s="174" t="e">
        <f t="shared" si="35"/>
        <v>#DIV/0!</v>
      </c>
      <c r="AP68" s="160" t="e">
        <f t="shared" si="36"/>
        <v>#DIV/0!</v>
      </c>
      <c r="AQ68" s="161"/>
    </row>
    <row r="69" spans="1:43" ht="15">
      <c r="A69" s="167" t="s">
        <v>156</v>
      </c>
      <c r="B69" s="168"/>
      <c r="C69" s="168"/>
      <c r="D69" s="168"/>
      <c r="E69" s="106"/>
      <c r="F69" s="103"/>
      <c r="G69" s="154">
        <f>IF(ISERROR(VLOOKUP(F69,'Tab. pkt. MJ'!$A$4:$B$54,2)),0,VLOOKUP(F69,'Tab. pkt. MJ'!$A$4:$B$54,2))</f>
        <v>0</v>
      </c>
      <c r="H69" s="134"/>
      <c r="I69" s="154">
        <f>IF(ISERROR(VLOOKUP(H69,'Tab. pkt. MJ'!$C$4:$D$104,2)),0,VLOOKUP(H69,'Tab. pkt. MJ'!$C$4:$D$104,2))</f>
        <v>0</v>
      </c>
      <c r="J69" s="155" t="str">
        <f>IFERROR('MJM 6000 m'!Q69/'zbiorcza MJM'!E69,"")</f>
        <v/>
      </c>
      <c r="K69" s="154">
        <f>IF(ISERROR(VLOOKUP(J69,'Tab. pkt. MJ'!$E$4:$F$54,2)),0,VLOOKUP(J69,'Tab. pkt. MJ'!$E$4:$F$54,2))</f>
        <v>0</v>
      </c>
      <c r="L69" s="103"/>
      <c r="M69" s="103"/>
      <c r="N69" s="154">
        <f t="shared" si="30"/>
        <v>0</v>
      </c>
      <c r="O69" s="154">
        <f>IF(ISERROR(VLOOKUP(N69,'Tab. pkt. MJ'!$G$4:$H$54,2)),0,0)</f>
        <v>0</v>
      </c>
      <c r="P69" s="104"/>
      <c r="Q69" s="154">
        <f>IF(ISERROR(VLOOKUP(P69,'Tab. pkt. MJ'!$I$4:$J$54,2)),0,VLOOKUP(P69,'Tab. pkt. MJ'!$I$4:$J$54,2))</f>
        <v>0</v>
      </c>
      <c r="R69" s="169"/>
      <c r="S69" s="154">
        <f>IF(ISERROR(VLOOKUP(R69,'Tab. pkt. MJ'!$K$4:$L$54,2)),0,VLOOKUP(R69,'Tab. pkt. MJ'!$K$4:$L$54,2))</f>
        <v>0</v>
      </c>
      <c r="T69" s="102"/>
      <c r="U69" s="154">
        <f>IF(ISERROR(VLOOKUP(T69,'Tab. pkt. MJ'!$M$4:$N$54,2)),0,VLOOKUP(T69,'Tab. pkt. MJ'!$M$4:$N$54,2))</f>
        <v>0</v>
      </c>
      <c r="V69" s="175"/>
      <c r="W69" s="154">
        <f>IF(ISERROR(VLOOKUP(V69,'Tab. pkt. MJ'!$O$4:$P$104,2)),0,VLOOKUP(V69,'Tab. pkt. MJ'!$O$4:$P$104,2))</f>
        <v>0</v>
      </c>
      <c r="X69" s="156"/>
      <c r="Y69" s="157"/>
      <c r="Z69" s="154">
        <v>0</v>
      </c>
      <c r="AA69" s="158"/>
      <c r="AB69" s="154">
        <v>0</v>
      </c>
      <c r="AC69" s="157"/>
      <c r="AD69" s="157"/>
      <c r="AE69" s="154">
        <v>0</v>
      </c>
      <c r="AF69" s="158"/>
      <c r="AG69" s="154">
        <v>0</v>
      </c>
      <c r="AH69" s="170" t="str">
        <f t="shared" ref="AH69:AH95" si="37">IF(SUM(G69,I69,K69,O69,Q69,S69,U69,W69,Z69,AB69,AE69,AG69)=0,"",SUM(G69,I69,K69,O69,Q69,S69,U69,W69,Z69,AB69,AE69,AG69))</f>
        <v/>
      </c>
      <c r="AI69" s="160"/>
      <c r="AJ69" s="160"/>
      <c r="AK69" s="171">
        <f t="shared" si="31"/>
        <v>0</v>
      </c>
      <c r="AL69" s="172">
        <f t="shared" si="32"/>
        <v>0</v>
      </c>
      <c r="AM69" s="172">
        <f t="shared" si="33"/>
        <v>0</v>
      </c>
      <c r="AN69" s="173">
        <f t="shared" si="34"/>
        <v>0</v>
      </c>
      <c r="AO69" s="174" t="e">
        <f t="shared" si="35"/>
        <v>#DIV/0!</v>
      </c>
      <c r="AP69" s="160" t="e">
        <f t="shared" si="36"/>
        <v>#DIV/0!</v>
      </c>
      <c r="AQ69" s="161"/>
    </row>
    <row r="70" spans="1:43" ht="15">
      <c r="A70" s="167" t="s">
        <v>157</v>
      </c>
      <c r="B70" s="168"/>
      <c r="C70" s="168"/>
      <c r="D70" s="168"/>
      <c r="E70" s="106"/>
      <c r="F70" s="103"/>
      <c r="G70" s="154">
        <f>IF(ISERROR(VLOOKUP(F70,'Tab. pkt. MJ'!$A$4:$B$54,2)),0,VLOOKUP(F70,'Tab. pkt. MJ'!$A$4:$B$54,2))</f>
        <v>0</v>
      </c>
      <c r="H70" s="134"/>
      <c r="I70" s="154">
        <f>IF(ISERROR(VLOOKUP(H70,'Tab. pkt. MJ'!$C$4:$D$104,2)),0,VLOOKUP(H70,'Tab. pkt. MJ'!$C$4:$D$104,2))</f>
        <v>0</v>
      </c>
      <c r="J70" s="155" t="str">
        <f>IFERROR('MJM 6000 m'!Q70/'zbiorcza MJM'!E70,"")</f>
        <v/>
      </c>
      <c r="K70" s="154">
        <f>IF(ISERROR(VLOOKUP(J70,'Tab. pkt. MJ'!$E$4:$F$54,2)),0,VLOOKUP(J70,'Tab. pkt. MJ'!$E$4:$F$54,2))</f>
        <v>0</v>
      </c>
      <c r="L70" s="103"/>
      <c r="M70" s="103"/>
      <c r="N70" s="154">
        <f t="shared" si="30"/>
        <v>0</v>
      </c>
      <c r="O70" s="154">
        <f>IF(ISERROR(VLOOKUP(N70,'Tab. pkt. MJ'!$G$4:$H$54,2)),0,0)</f>
        <v>0</v>
      </c>
      <c r="P70" s="104"/>
      <c r="Q70" s="154">
        <f>IF(ISERROR(VLOOKUP(P70,'Tab. pkt. MJ'!$I$4:$J$54,2)),0,VLOOKUP(P70,'Tab. pkt. MJ'!$I$4:$J$54,2))</f>
        <v>0</v>
      </c>
      <c r="R70" s="169"/>
      <c r="S70" s="154">
        <f>IF(ISERROR(VLOOKUP(R70,'Tab. pkt. MJ'!$K$4:$L$54,2)),0,VLOOKUP(R70,'Tab. pkt. MJ'!$K$4:$L$54,2))</f>
        <v>0</v>
      </c>
      <c r="T70" s="102"/>
      <c r="U70" s="154">
        <f>IF(ISERROR(VLOOKUP(T70,'Tab. pkt. MJ'!$M$4:$N$54,2)),0,VLOOKUP(T70,'Tab. pkt. MJ'!$M$4:$N$54,2))</f>
        <v>0</v>
      </c>
      <c r="V70" s="175"/>
      <c r="W70" s="154">
        <f>IF(ISERROR(VLOOKUP(V70,'Tab. pkt. MJ'!$O$4:$P$104,2)),0,VLOOKUP(V70,'Tab. pkt. MJ'!$O$4:$P$104,2))</f>
        <v>0</v>
      </c>
      <c r="X70" s="156"/>
      <c r="Y70" s="157"/>
      <c r="Z70" s="154">
        <v>0</v>
      </c>
      <c r="AA70" s="158"/>
      <c r="AB70" s="154">
        <v>0</v>
      </c>
      <c r="AC70" s="157"/>
      <c r="AD70" s="157"/>
      <c r="AE70" s="154">
        <v>0</v>
      </c>
      <c r="AF70" s="158"/>
      <c r="AG70" s="154">
        <v>0</v>
      </c>
      <c r="AH70" s="170" t="str">
        <f t="shared" si="37"/>
        <v/>
      </c>
      <c r="AI70" s="160"/>
      <c r="AJ70" s="160"/>
      <c r="AK70" s="171">
        <f t="shared" si="31"/>
        <v>0</v>
      </c>
      <c r="AL70" s="172">
        <f t="shared" si="32"/>
        <v>0</v>
      </c>
      <c r="AM70" s="172">
        <f t="shared" si="33"/>
        <v>0</v>
      </c>
      <c r="AN70" s="173">
        <f t="shared" si="34"/>
        <v>0</v>
      </c>
      <c r="AO70" s="174" t="e">
        <f t="shared" si="35"/>
        <v>#DIV/0!</v>
      </c>
      <c r="AP70" s="160" t="e">
        <f t="shared" si="36"/>
        <v>#DIV/0!</v>
      </c>
      <c r="AQ70" s="161"/>
    </row>
    <row r="71" spans="1:43" ht="15">
      <c r="A71" s="167" t="s">
        <v>158</v>
      </c>
      <c r="B71" s="168"/>
      <c r="C71" s="168"/>
      <c r="D71" s="168"/>
      <c r="E71" s="106"/>
      <c r="F71" s="103"/>
      <c r="G71" s="154">
        <f>IF(ISERROR(VLOOKUP(F71,'Tab. pkt. MJ'!$A$4:$B$54,2)),0,VLOOKUP(F71,'Tab. pkt. MJ'!$A$4:$B$54,2))</f>
        <v>0</v>
      </c>
      <c r="H71" s="134"/>
      <c r="I71" s="154">
        <f>IF(ISERROR(VLOOKUP(H71,'Tab. pkt. MJ'!$C$4:$D$104,2)),0,VLOOKUP(H71,'Tab. pkt. MJ'!$C$4:$D$104,2))</f>
        <v>0</v>
      </c>
      <c r="J71" s="155" t="str">
        <f>IFERROR('MJM 6000 m'!Q71/'zbiorcza MJM'!E71,"")</f>
        <v/>
      </c>
      <c r="K71" s="154">
        <f>IF(ISERROR(VLOOKUP(J71,'Tab. pkt. MJ'!$E$4:$F$54,2)),0,VLOOKUP(J71,'Tab. pkt. MJ'!$E$4:$F$54,2))</f>
        <v>0</v>
      </c>
      <c r="L71" s="103"/>
      <c r="M71" s="103"/>
      <c r="N71" s="154">
        <f t="shared" si="30"/>
        <v>0</v>
      </c>
      <c r="O71" s="154">
        <f>IF(ISERROR(VLOOKUP(N71,'Tab. pkt. MJ'!$G$4:$H$54,2)),0,0)</f>
        <v>0</v>
      </c>
      <c r="P71" s="104"/>
      <c r="Q71" s="154">
        <f>IF(ISERROR(VLOOKUP(P71,'Tab. pkt. MJ'!$I$4:$J$54,2)),0,VLOOKUP(P71,'Tab. pkt. MJ'!$I$4:$J$54,2))</f>
        <v>0</v>
      </c>
      <c r="R71" s="169"/>
      <c r="S71" s="154">
        <f>IF(ISERROR(VLOOKUP(R71,'Tab. pkt. MJ'!$K$4:$L$54,2)),0,VLOOKUP(R71,'Tab. pkt. MJ'!$K$4:$L$54,2))</f>
        <v>0</v>
      </c>
      <c r="T71" s="102"/>
      <c r="U71" s="154">
        <f>IF(ISERROR(VLOOKUP(T71,'Tab. pkt. MJ'!$M$4:$N$54,2)),0,VLOOKUP(T71,'Tab. pkt. MJ'!$M$4:$N$54,2))</f>
        <v>0</v>
      </c>
      <c r="V71" s="175"/>
      <c r="W71" s="154">
        <f>IF(ISERROR(VLOOKUP(V71,'Tab. pkt. MJ'!$O$4:$P$104,2)),0,VLOOKUP(V71,'Tab. pkt. MJ'!$O$4:$P$104,2))</f>
        <v>0</v>
      </c>
      <c r="X71" s="156"/>
      <c r="Y71" s="157"/>
      <c r="Z71" s="154">
        <v>0</v>
      </c>
      <c r="AA71" s="158"/>
      <c r="AB71" s="154">
        <v>0</v>
      </c>
      <c r="AC71" s="157"/>
      <c r="AD71" s="157"/>
      <c r="AE71" s="154">
        <v>0</v>
      </c>
      <c r="AF71" s="158"/>
      <c r="AG71" s="154">
        <v>0</v>
      </c>
      <c r="AH71" s="170" t="str">
        <f t="shared" si="37"/>
        <v/>
      </c>
      <c r="AI71" s="160"/>
      <c r="AJ71" s="160"/>
      <c r="AK71" s="171">
        <f t="shared" si="31"/>
        <v>0</v>
      </c>
      <c r="AL71" s="172">
        <f t="shared" si="32"/>
        <v>0</v>
      </c>
      <c r="AM71" s="172">
        <f t="shared" si="33"/>
        <v>0</v>
      </c>
      <c r="AN71" s="173">
        <f t="shared" si="34"/>
        <v>0</v>
      </c>
      <c r="AO71" s="174" t="e">
        <f t="shared" si="35"/>
        <v>#DIV/0!</v>
      </c>
      <c r="AP71" s="160" t="e">
        <f t="shared" si="36"/>
        <v>#DIV/0!</v>
      </c>
      <c r="AQ71" s="161"/>
    </row>
    <row r="72" spans="1:43" ht="15">
      <c r="A72" s="167" t="s">
        <v>159</v>
      </c>
      <c r="B72" s="168"/>
      <c r="C72" s="168"/>
      <c r="D72" s="168"/>
      <c r="E72" s="106"/>
      <c r="F72" s="103"/>
      <c r="G72" s="154">
        <f>IF(ISERROR(VLOOKUP(F72,'Tab. pkt. MJ'!$A$4:$B$54,2)),0,VLOOKUP(F72,'Tab. pkt. MJ'!$A$4:$B$54,2))</f>
        <v>0</v>
      </c>
      <c r="H72" s="134"/>
      <c r="I72" s="154">
        <f>IF(ISERROR(VLOOKUP(H72,'Tab. pkt. MJ'!$C$4:$D$104,2)),0,VLOOKUP(H72,'Tab. pkt. MJ'!$C$4:$D$104,2))</f>
        <v>0</v>
      </c>
      <c r="J72" s="155" t="str">
        <f>IFERROR('MJM 6000 m'!Q72/'zbiorcza MJM'!E72,"")</f>
        <v/>
      </c>
      <c r="K72" s="154">
        <f>IF(ISERROR(VLOOKUP(J72,'Tab. pkt. MJ'!$E$4:$F$54,2)),0,VLOOKUP(J72,'Tab. pkt. MJ'!$E$4:$F$54,2))</f>
        <v>0</v>
      </c>
      <c r="L72" s="103"/>
      <c r="M72" s="103"/>
      <c r="N72" s="154">
        <f t="shared" si="30"/>
        <v>0</v>
      </c>
      <c r="O72" s="154">
        <f>IF(ISERROR(VLOOKUP(N72,'Tab. pkt. MJ'!$G$4:$H$54,2)),0,0)</f>
        <v>0</v>
      </c>
      <c r="P72" s="104"/>
      <c r="Q72" s="154">
        <f>IF(ISERROR(VLOOKUP(P72,'Tab. pkt. MJ'!$I$4:$J$54,2)),0,VLOOKUP(P72,'Tab. pkt. MJ'!$I$4:$J$54,2))</f>
        <v>0</v>
      </c>
      <c r="R72" s="169"/>
      <c r="S72" s="154">
        <f>IF(ISERROR(VLOOKUP(R72,'Tab. pkt. MJ'!$K$4:$L$54,2)),0,VLOOKUP(R72,'Tab. pkt. MJ'!$K$4:$L$54,2))</f>
        <v>0</v>
      </c>
      <c r="T72" s="102"/>
      <c r="U72" s="154">
        <f>IF(ISERROR(VLOOKUP(T72,'Tab. pkt. MJ'!$M$4:$N$54,2)),0,VLOOKUP(T72,'Tab. pkt. MJ'!$M$4:$N$54,2))</f>
        <v>0</v>
      </c>
      <c r="V72" s="175"/>
      <c r="W72" s="154">
        <f>IF(ISERROR(VLOOKUP(V72,'Tab. pkt. MJ'!$O$4:$P$104,2)),0,VLOOKUP(V72,'Tab. pkt. MJ'!$O$4:$P$104,2))</f>
        <v>0</v>
      </c>
      <c r="X72" s="156"/>
      <c r="Y72" s="157"/>
      <c r="Z72" s="154">
        <v>0</v>
      </c>
      <c r="AA72" s="158"/>
      <c r="AB72" s="154">
        <v>0</v>
      </c>
      <c r="AC72" s="157"/>
      <c r="AD72" s="157"/>
      <c r="AE72" s="154">
        <v>0</v>
      </c>
      <c r="AF72" s="158"/>
      <c r="AG72" s="154">
        <v>0</v>
      </c>
      <c r="AH72" s="170" t="str">
        <f t="shared" si="37"/>
        <v/>
      </c>
      <c r="AI72" s="160"/>
      <c r="AJ72" s="160"/>
      <c r="AK72" s="171">
        <f t="shared" si="31"/>
        <v>0</v>
      </c>
      <c r="AL72" s="172">
        <f t="shared" si="32"/>
        <v>0</v>
      </c>
      <c r="AM72" s="172">
        <f t="shared" si="33"/>
        <v>0</v>
      </c>
      <c r="AN72" s="173">
        <f t="shared" si="34"/>
        <v>0</v>
      </c>
      <c r="AO72" s="174" t="e">
        <f t="shared" si="35"/>
        <v>#DIV/0!</v>
      </c>
      <c r="AP72" s="160" t="e">
        <f t="shared" si="36"/>
        <v>#DIV/0!</v>
      </c>
      <c r="AQ72" s="161"/>
    </row>
    <row r="73" spans="1:43" ht="15">
      <c r="A73" s="167" t="s">
        <v>160</v>
      </c>
      <c r="B73" s="168"/>
      <c r="C73" s="168"/>
      <c r="D73" s="168"/>
      <c r="E73" s="106"/>
      <c r="F73" s="103"/>
      <c r="G73" s="154">
        <f>IF(ISERROR(VLOOKUP(F73,'Tab. pkt. MJ'!$A$4:$B$54,2)),0,VLOOKUP(F73,'Tab. pkt. MJ'!$A$4:$B$54,2))</f>
        <v>0</v>
      </c>
      <c r="H73" s="134"/>
      <c r="I73" s="154">
        <f>IF(ISERROR(VLOOKUP(H73,'Tab. pkt. MJ'!$C$4:$D$104,2)),0,VLOOKUP(H73,'Tab. pkt. MJ'!$C$4:$D$104,2))</f>
        <v>0</v>
      </c>
      <c r="J73" s="155" t="str">
        <f>IFERROR('MJM 6000 m'!Q73/'zbiorcza MJM'!E73,"")</f>
        <v/>
      </c>
      <c r="K73" s="154">
        <f>IF(ISERROR(VLOOKUP(J73,'Tab. pkt. MJ'!$E$4:$F$54,2)),0,VLOOKUP(J73,'Tab. pkt. MJ'!$E$4:$F$54,2))</f>
        <v>0</v>
      </c>
      <c r="L73" s="103"/>
      <c r="M73" s="103"/>
      <c r="N73" s="154">
        <f t="shared" si="30"/>
        <v>0</v>
      </c>
      <c r="O73" s="154">
        <f>IF(ISERROR(VLOOKUP(N73,'Tab. pkt. MJ'!$G$4:$H$54,2)),0,0)</f>
        <v>0</v>
      </c>
      <c r="P73" s="104"/>
      <c r="Q73" s="154">
        <f>IF(ISERROR(VLOOKUP(P73,'Tab. pkt. MJ'!$I$4:$J$54,2)),0,VLOOKUP(P73,'Tab. pkt. MJ'!$I$4:$J$54,2))</f>
        <v>0</v>
      </c>
      <c r="R73" s="169"/>
      <c r="S73" s="154">
        <f>IF(ISERROR(VLOOKUP(R73,'Tab. pkt. MJ'!$K$4:$L$54,2)),0,VLOOKUP(R73,'Tab. pkt. MJ'!$K$4:$L$54,2))</f>
        <v>0</v>
      </c>
      <c r="T73" s="102"/>
      <c r="U73" s="154">
        <f>IF(ISERROR(VLOOKUP(T73,'Tab. pkt. MJ'!$M$4:$N$54,2)),0,VLOOKUP(T73,'Tab. pkt. MJ'!$M$4:$N$54,2))</f>
        <v>0</v>
      </c>
      <c r="V73" s="175"/>
      <c r="W73" s="154">
        <f>IF(ISERROR(VLOOKUP(V73,'Tab. pkt. MJ'!$O$4:$P$104,2)),0,VLOOKUP(V73,'Tab. pkt. MJ'!$O$4:$P$104,2))</f>
        <v>0</v>
      </c>
      <c r="X73" s="156"/>
      <c r="Y73" s="157"/>
      <c r="Z73" s="154">
        <v>0</v>
      </c>
      <c r="AA73" s="158"/>
      <c r="AB73" s="154">
        <v>0</v>
      </c>
      <c r="AC73" s="157"/>
      <c r="AD73" s="157"/>
      <c r="AE73" s="154">
        <v>0</v>
      </c>
      <c r="AF73" s="158"/>
      <c r="AG73" s="154">
        <v>0</v>
      </c>
      <c r="AH73" s="170" t="str">
        <f t="shared" si="37"/>
        <v/>
      </c>
      <c r="AI73" s="160"/>
      <c r="AJ73" s="160"/>
      <c r="AK73" s="171">
        <f t="shared" si="31"/>
        <v>0</v>
      </c>
      <c r="AL73" s="172">
        <f t="shared" si="32"/>
        <v>0</v>
      </c>
      <c r="AM73" s="172">
        <f t="shared" si="33"/>
        <v>0</v>
      </c>
      <c r="AN73" s="173">
        <f t="shared" si="34"/>
        <v>0</v>
      </c>
      <c r="AO73" s="174" t="e">
        <f t="shared" si="35"/>
        <v>#DIV/0!</v>
      </c>
      <c r="AP73" s="160" t="e">
        <f t="shared" si="36"/>
        <v>#DIV/0!</v>
      </c>
      <c r="AQ73" s="161"/>
    </row>
    <row r="74" spans="1:43" ht="15">
      <c r="A74" s="167" t="s">
        <v>161</v>
      </c>
      <c r="B74" s="168"/>
      <c r="C74" s="168"/>
      <c r="D74" s="168"/>
      <c r="E74" s="106"/>
      <c r="F74" s="103"/>
      <c r="G74" s="154">
        <f>IF(ISERROR(VLOOKUP(F74,'Tab. pkt. MJ'!$A$4:$B$54,2)),0,VLOOKUP(F74,'Tab. pkt. MJ'!$A$4:$B$54,2))</f>
        <v>0</v>
      </c>
      <c r="H74" s="134"/>
      <c r="I74" s="154">
        <f>IF(ISERROR(VLOOKUP(H74,'Tab. pkt. MJ'!$C$4:$D$104,2)),0,VLOOKUP(H74,'Tab. pkt. MJ'!$C$4:$D$104,2))</f>
        <v>0</v>
      </c>
      <c r="J74" s="155" t="str">
        <f>IFERROR('MJM 6000 m'!Q74/'zbiorcza MJM'!E74,"")</f>
        <v/>
      </c>
      <c r="K74" s="154">
        <f>IF(ISERROR(VLOOKUP(J74,'Tab. pkt. MJ'!$E$4:$F$54,2)),0,VLOOKUP(J74,'Tab. pkt. MJ'!$E$4:$F$54,2))</f>
        <v>0</v>
      </c>
      <c r="L74" s="103"/>
      <c r="M74" s="103"/>
      <c r="N74" s="154">
        <f t="shared" si="30"/>
        <v>0</v>
      </c>
      <c r="O74" s="154">
        <f>IF(ISERROR(VLOOKUP(N74,'Tab. pkt. MJ'!$G$4:$H$54,2)),0,0)</f>
        <v>0</v>
      </c>
      <c r="P74" s="104"/>
      <c r="Q74" s="154">
        <f>IF(ISERROR(VLOOKUP(P74,'Tab. pkt. MJ'!$I$4:$J$54,2)),0,VLOOKUP(P74,'Tab. pkt. MJ'!$I$4:$J$54,2))</f>
        <v>0</v>
      </c>
      <c r="R74" s="169"/>
      <c r="S74" s="154">
        <f>IF(ISERROR(VLOOKUP(R74,'Tab. pkt. MJ'!$K$4:$L$54,2)),0,VLOOKUP(R74,'Tab. pkt. MJ'!$K$4:$L$54,2))</f>
        <v>0</v>
      </c>
      <c r="T74" s="102"/>
      <c r="U74" s="154">
        <f>IF(ISERROR(VLOOKUP(T74,'Tab. pkt. MJ'!$M$4:$N$54,2)),0,VLOOKUP(T74,'Tab. pkt. MJ'!$M$4:$N$54,2))</f>
        <v>0</v>
      </c>
      <c r="V74" s="175"/>
      <c r="W74" s="154">
        <f>IF(ISERROR(VLOOKUP(V74,'Tab. pkt. MJ'!$O$4:$P$104,2)),0,VLOOKUP(V74,'Tab. pkt. MJ'!$O$4:$P$104,2))</f>
        <v>0</v>
      </c>
      <c r="X74" s="156"/>
      <c r="Y74" s="157"/>
      <c r="Z74" s="154">
        <v>0</v>
      </c>
      <c r="AA74" s="158"/>
      <c r="AB74" s="154">
        <v>0</v>
      </c>
      <c r="AC74" s="157"/>
      <c r="AD74" s="157"/>
      <c r="AE74" s="154">
        <v>0</v>
      </c>
      <c r="AF74" s="158"/>
      <c r="AG74" s="154">
        <v>0</v>
      </c>
      <c r="AH74" s="170" t="str">
        <f t="shared" si="37"/>
        <v/>
      </c>
      <c r="AI74" s="160"/>
      <c r="AJ74" s="160"/>
      <c r="AK74" s="171">
        <f t="shared" si="31"/>
        <v>0</v>
      </c>
      <c r="AL74" s="172">
        <f t="shared" si="32"/>
        <v>0</v>
      </c>
      <c r="AM74" s="172">
        <f t="shared" si="33"/>
        <v>0</v>
      </c>
      <c r="AN74" s="173">
        <f t="shared" si="34"/>
        <v>0</v>
      </c>
      <c r="AO74" s="174" t="e">
        <f t="shared" si="35"/>
        <v>#DIV/0!</v>
      </c>
      <c r="AP74" s="160" t="e">
        <f t="shared" si="36"/>
        <v>#DIV/0!</v>
      </c>
      <c r="AQ74" s="161"/>
    </row>
    <row r="75" spans="1:43" ht="15">
      <c r="A75" s="167" t="s">
        <v>162</v>
      </c>
      <c r="B75" s="168"/>
      <c r="C75" s="168"/>
      <c r="D75" s="168"/>
      <c r="E75" s="106"/>
      <c r="F75" s="103"/>
      <c r="G75" s="154">
        <f>IF(ISERROR(VLOOKUP(F75,'Tab. pkt. MJ'!$A$4:$B$54,2)),0,VLOOKUP(F75,'Tab. pkt. MJ'!$A$4:$B$54,2))</f>
        <v>0</v>
      </c>
      <c r="H75" s="134"/>
      <c r="I75" s="154">
        <f>IF(ISERROR(VLOOKUP(H75,'Tab. pkt. MJ'!$C$4:$D$104,2)),0,VLOOKUP(H75,'Tab. pkt. MJ'!$C$4:$D$104,2))</f>
        <v>0</v>
      </c>
      <c r="J75" s="155" t="str">
        <f>IFERROR('MJM 6000 m'!Q75/'zbiorcza MJM'!E75,"")</f>
        <v/>
      </c>
      <c r="K75" s="154">
        <f>IF(ISERROR(VLOOKUP(J75,'Tab. pkt. MJ'!$E$4:$F$54,2)),0,VLOOKUP(J75,'Tab. pkt. MJ'!$E$4:$F$54,2))</f>
        <v>0</v>
      </c>
      <c r="L75" s="103"/>
      <c r="M75" s="103"/>
      <c r="N75" s="154">
        <f t="shared" si="30"/>
        <v>0</v>
      </c>
      <c r="O75" s="154">
        <f>IF(ISERROR(VLOOKUP(N75,'Tab. pkt. MJ'!$G$4:$H$54,2)),0,0)</f>
        <v>0</v>
      </c>
      <c r="P75" s="104"/>
      <c r="Q75" s="154">
        <f>IF(ISERROR(VLOOKUP(P75,'Tab. pkt. MJ'!$I$4:$J$54,2)),0,VLOOKUP(P75,'Tab. pkt. MJ'!$I$4:$J$54,2))</f>
        <v>0</v>
      </c>
      <c r="R75" s="169"/>
      <c r="S75" s="154">
        <f>IF(ISERROR(VLOOKUP(R75,'Tab. pkt. MJ'!$K$4:$L$54,2)),0,VLOOKUP(R75,'Tab. pkt. MJ'!$K$4:$L$54,2))</f>
        <v>0</v>
      </c>
      <c r="T75" s="102"/>
      <c r="U75" s="154">
        <f>IF(ISERROR(VLOOKUP(T75,'Tab. pkt. MJ'!$M$4:$N$54,2)),0,VLOOKUP(T75,'Tab. pkt. MJ'!$M$4:$N$54,2))</f>
        <v>0</v>
      </c>
      <c r="V75" s="175"/>
      <c r="W75" s="154">
        <f>IF(ISERROR(VLOOKUP(V75,'Tab. pkt. MJ'!$O$4:$P$104,2)),0,VLOOKUP(V75,'Tab. pkt. MJ'!$O$4:$P$104,2))</f>
        <v>0</v>
      </c>
      <c r="X75" s="156"/>
      <c r="Y75" s="157"/>
      <c r="Z75" s="154">
        <v>0</v>
      </c>
      <c r="AA75" s="158"/>
      <c r="AB75" s="154">
        <v>0</v>
      </c>
      <c r="AC75" s="157"/>
      <c r="AD75" s="157"/>
      <c r="AE75" s="154">
        <v>0</v>
      </c>
      <c r="AF75" s="158"/>
      <c r="AG75" s="154">
        <v>0</v>
      </c>
      <c r="AH75" s="170" t="str">
        <f t="shared" si="37"/>
        <v/>
      </c>
      <c r="AI75" s="160"/>
      <c r="AJ75" s="160"/>
      <c r="AK75" s="171">
        <f t="shared" si="31"/>
        <v>0</v>
      </c>
      <c r="AL75" s="172">
        <f t="shared" si="32"/>
        <v>0</v>
      </c>
      <c r="AM75" s="172">
        <f t="shared" si="33"/>
        <v>0</v>
      </c>
      <c r="AN75" s="173">
        <f t="shared" si="34"/>
        <v>0</v>
      </c>
      <c r="AO75" s="174" t="e">
        <f t="shared" si="35"/>
        <v>#DIV/0!</v>
      </c>
      <c r="AP75" s="160" t="e">
        <f t="shared" si="36"/>
        <v>#DIV/0!</v>
      </c>
      <c r="AQ75" s="161"/>
    </row>
    <row r="76" spans="1:43" ht="15">
      <c r="A76" s="167" t="s">
        <v>163</v>
      </c>
      <c r="B76" s="168"/>
      <c r="C76" s="168"/>
      <c r="D76" s="168"/>
      <c r="E76" s="106"/>
      <c r="F76" s="103"/>
      <c r="G76" s="154">
        <f>IF(ISERROR(VLOOKUP(F76,'Tab. pkt. MJ'!$A$4:$B$54,2)),0,VLOOKUP(F76,'Tab. pkt. MJ'!$A$4:$B$54,2))</f>
        <v>0</v>
      </c>
      <c r="H76" s="134"/>
      <c r="I76" s="154">
        <f>IF(ISERROR(VLOOKUP(H76,'Tab. pkt. MJ'!$C$4:$D$104,2)),0,VLOOKUP(H76,'Tab. pkt. MJ'!$C$4:$D$104,2))</f>
        <v>0</v>
      </c>
      <c r="J76" s="155" t="str">
        <f>IFERROR('MJM 6000 m'!Q76/'zbiorcza MJM'!E76,"")</f>
        <v/>
      </c>
      <c r="K76" s="154">
        <f>IF(ISERROR(VLOOKUP(J76,'Tab. pkt. MJ'!$E$4:$F$54,2)),0,VLOOKUP(J76,'Tab. pkt. MJ'!$E$4:$F$54,2))</f>
        <v>0</v>
      </c>
      <c r="L76" s="103"/>
      <c r="M76" s="103"/>
      <c r="N76" s="154">
        <f t="shared" si="30"/>
        <v>0</v>
      </c>
      <c r="O76" s="154">
        <f>IF(ISERROR(VLOOKUP(N76,'Tab. pkt. MJ'!$G$4:$H$54,2)),0,0)</f>
        <v>0</v>
      </c>
      <c r="P76" s="104"/>
      <c r="Q76" s="154">
        <f>IF(ISERROR(VLOOKUP(P76,'Tab. pkt. MJ'!$I$4:$J$54,2)),0,VLOOKUP(P76,'Tab. pkt. MJ'!$I$4:$J$54,2))</f>
        <v>0</v>
      </c>
      <c r="R76" s="169"/>
      <c r="S76" s="154">
        <f>IF(ISERROR(VLOOKUP(R76,'Tab. pkt. MJ'!$K$4:$L$54,2)),0,VLOOKUP(R76,'Tab. pkt. MJ'!$K$4:$L$54,2))</f>
        <v>0</v>
      </c>
      <c r="T76" s="102"/>
      <c r="U76" s="154">
        <f>IF(ISERROR(VLOOKUP(T76,'Tab. pkt. MJ'!$M$4:$N$54,2)),0,VLOOKUP(T76,'Tab. pkt. MJ'!$M$4:$N$54,2))</f>
        <v>0</v>
      </c>
      <c r="V76" s="175"/>
      <c r="W76" s="154">
        <f>IF(ISERROR(VLOOKUP(V76,'Tab. pkt. MJ'!$O$4:$P$104,2)),0,VLOOKUP(V76,'Tab. pkt. MJ'!$O$4:$P$104,2))</f>
        <v>0</v>
      </c>
      <c r="X76" s="156"/>
      <c r="Y76" s="157"/>
      <c r="Z76" s="154">
        <v>0</v>
      </c>
      <c r="AA76" s="158"/>
      <c r="AB76" s="154">
        <v>0</v>
      </c>
      <c r="AC76" s="157"/>
      <c r="AD76" s="157"/>
      <c r="AE76" s="154">
        <v>0</v>
      </c>
      <c r="AF76" s="158"/>
      <c r="AG76" s="154">
        <v>0</v>
      </c>
      <c r="AH76" s="170" t="str">
        <f t="shared" si="37"/>
        <v/>
      </c>
      <c r="AI76" s="160"/>
      <c r="AJ76" s="160"/>
      <c r="AK76" s="171">
        <f t="shared" si="31"/>
        <v>0</v>
      </c>
      <c r="AL76" s="172">
        <f t="shared" si="32"/>
        <v>0</v>
      </c>
      <c r="AM76" s="172">
        <f t="shared" si="33"/>
        <v>0</v>
      </c>
      <c r="AN76" s="173">
        <f t="shared" si="34"/>
        <v>0</v>
      </c>
      <c r="AO76" s="174" t="e">
        <f t="shared" si="35"/>
        <v>#DIV/0!</v>
      </c>
      <c r="AP76" s="160" t="e">
        <f t="shared" si="36"/>
        <v>#DIV/0!</v>
      </c>
      <c r="AQ76" s="161"/>
    </row>
    <row r="77" spans="1:43" ht="15">
      <c r="A77" s="167" t="s">
        <v>164</v>
      </c>
      <c r="B77" s="168"/>
      <c r="C77" s="168"/>
      <c r="D77" s="168"/>
      <c r="E77" s="106"/>
      <c r="F77" s="103"/>
      <c r="G77" s="154">
        <f>IF(ISERROR(VLOOKUP(F77,'Tab. pkt. MJ'!$A$4:$B$54,2)),0,VLOOKUP(F77,'Tab. pkt. MJ'!$A$4:$B$54,2))</f>
        <v>0</v>
      </c>
      <c r="H77" s="134"/>
      <c r="I77" s="154">
        <f>IF(ISERROR(VLOOKUP(H77,'Tab. pkt. MJ'!$C$4:$D$104,2)),0,VLOOKUP(H77,'Tab. pkt. MJ'!$C$4:$D$104,2))</f>
        <v>0</v>
      </c>
      <c r="J77" s="155" t="str">
        <f>IFERROR('MJM 6000 m'!Q77/'zbiorcza MJM'!E77,"")</f>
        <v/>
      </c>
      <c r="K77" s="154">
        <f>IF(ISERROR(VLOOKUP(J77,'Tab. pkt. MJ'!$E$4:$F$54,2)),0,VLOOKUP(J77,'Tab. pkt. MJ'!$E$4:$F$54,2))</f>
        <v>0</v>
      </c>
      <c r="L77" s="103"/>
      <c r="M77" s="103"/>
      <c r="N77" s="154">
        <f t="shared" si="30"/>
        <v>0</v>
      </c>
      <c r="O77" s="154">
        <f>IF(ISERROR(VLOOKUP(N77,'Tab. pkt. MJ'!$G$4:$H$54,2)),0,0)</f>
        <v>0</v>
      </c>
      <c r="P77" s="104"/>
      <c r="Q77" s="154">
        <f>IF(ISERROR(VLOOKUP(P77,'Tab. pkt. MJ'!$I$4:$J$54,2)),0,VLOOKUP(P77,'Tab. pkt. MJ'!$I$4:$J$54,2))</f>
        <v>0</v>
      </c>
      <c r="R77" s="169"/>
      <c r="S77" s="154">
        <f>IF(ISERROR(VLOOKUP(R77,'Tab. pkt. MJ'!$K$4:$L$54,2)),0,VLOOKUP(R77,'Tab. pkt. MJ'!$K$4:$L$54,2))</f>
        <v>0</v>
      </c>
      <c r="T77" s="102"/>
      <c r="U77" s="154">
        <f>IF(ISERROR(VLOOKUP(T77,'Tab. pkt. MJ'!$M$4:$N$54,2)),0,VLOOKUP(T77,'Tab. pkt. MJ'!$M$4:$N$54,2))</f>
        <v>0</v>
      </c>
      <c r="V77" s="175"/>
      <c r="W77" s="154">
        <f>IF(ISERROR(VLOOKUP(V77,'Tab. pkt. MJ'!$O$4:$P$104,2)),0,VLOOKUP(V77,'Tab. pkt. MJ'!$O$4:$P$104,2))</f>
        <v>0</v>
      </c>
      <c r="X77" s="156"/>
      <c r="Y77" s="157"/>
      <c r="Z77" s="154">
        <v>0</v>
      </c>
      <c r="AA77" s="158"/>
      <c r="AB77" s="154">
        <v>0</v>
      </c>
      <c r="AC77" s="157"/>
      <c r="AD77" s="157"/>
      <c r="AE77" s="154">
        <v>0</v>
      </c>
      <c r="AF77" s="158"/>
      <c r="AG77" s="154">
        <v>0</v>
      </c>
      <c r="AH77" s="170" t="str">
        <f t="shared" si="37"/>
        <v/>
      </c>
      <c r="AI77" s="160"/>
      <c r="AJ77" s="160"/>
      <c r="AK77" s="171">
        <f t="shared" si="31"/>
        <v>0</v>
      </c>
      <c r="AL77" s="172">
        <f t="shared" si="32"/>
        <v>0</v>
      </c>
      <c r="AM77" s="172">
        <f t="shared" si="33"/>
        <v>0</v>
      </c>
      <c r="AN77" s="173">
        <f t="shared" si="34"/>
        <v>0</v>
      </c>
      <c r="AO77" s="174" t="e">
        <f t="shared" si="35"/>
        <v>#DIV/0!</v>
      </c>
      <c r="AP77" s="160" t="e">
        <f t="shared" si="36"/>
        <v>#DIV/0!</v>
      </c>
      <c r="AQ77" s="161"/>
    </row>
    <row r="78" spans="1:43" ht="15">
      <c r="A78" s="167" t="s">
        <v>165</v>
      </c>
      <c r="B78" s="168"/>
      <c r="C78" s="168"/>
      <c r="D78" s="168"/>
      <c r="E78" s="106"/>
      <c r="F78" s="103"/>
      <c r="G78" s="154">
        <f>IF(ISERROR(VLOOKUP(F78,'Tab. pkt. MJ'!$A$4:$B$54,2)),0,VLOOKUP(F78,'Tab. pkt. MJ'!$A$4:$B$54,2))</f>
        <v>0</v>
      </c>
      <c r="H78" s="134"/>
      <c r="I78" s="154">
        <f>IF(ISERROR(VLOOKUP(H78,'Tab. pkt. MJ'!$C$4:$D$104,2)),0,VLOOKUP(H78,'Tab. pkt. MJ'!$C$4:$D$104,2))</f>
        <v>0</v>
      </c>
      <c r="J78" s="155" t="str">
        <f>IFERROR('MJM 6000 m'!Q78/'zbiorcza MJM'!E78,"")</f>
        <v/>
      </c>
      <c r="K78" s="154">
        <f>IF(ISERROR(VLOOKUP(J78,'Tab. pkt. MJ'!$E$4:$F$54,2)),0,VLOOKUP(J78,'Tab. pkt. MJ'!$E$4:$F$54,2))</f>
        <v>0</v>
      </c>
      <c r="L78" s="103"/>
      <c r="M78" s="103"/>
      <c r="N78" s="154">
        <f t="shared" si="30"/>
        <v>0</v>
      </c>
      <c r="O78" s="154">
        <f>IF(ISERROR(VLOOKUP(N78,'Tab. pkt. MJ'!$G$4:$H$54,2)),0,0)</f>
        <v>0</v>
      </c>
      <c r="P78" s="104"/>
      <c r="Q78" s="154">
        <f>IF(ISERROR(VLOOKUP(P78,'Tab. pkt. MJ'!$I$4:$J$54,2)),0,VLOOKUP(P78,'Tab. pkt. MJ'!$I$4:$J$54,2))</f>
        <v>0</v>
      </c>
      <c r="R78" s="169"/>
      <c r="S78" s="154">
        <f>IF(ISERROR(VLOOKUP(R78,'Tab. pkt. MJ'!$K$4:$L$54,2)),0,VLOOKUP(R78,'Tab. pkt. MJ'!$K$4:$L$54,2))</f>
        <v>0</v>
      </c>
      <c r="T78" s="102"/>
      <c r="U78" s="154">
        <f>IF(ISERROR(VLOOKUP(T78,'Tab. pkt. MJ'!$M$4:$N$54,2)),0,VLOOKUP(T78,'Tab. pkt. MJ'!$M$4:$N$54,2))</f>
        <v>0</v>
      </c>
      <c r="V78" s="175"/>
      <c r="W78" s="154">
        <f>IF(ISERROR(VLOOKUP(V78,'Tab. pkt. MJ'!$O$4:$P$104,2)),0,VLOOKUP(V78,'Tab. pkt. MJ'!$O$4:$P$104,2))</f>
        <v>0</v>
      </c>
      <c r="X78" s="156"/>
      <c r="Y78" s="157"/>
      <c r="Z78" s="154">
        <v>0</v>
      </c>
      <c r="AA78" s="158"/>
      <c r="AB78" s="154">
        <v>0</v>
      </c>
      <c r="AC78" s="157"/>
      <c r="AD78" s="157"/>
      <c r="AE78" s="154">
        <v>0</v>
      </c>
      <c r="AF78" s="158"/>
      <c r="AG78" s="154">
        <v>0</v>
      </c>
      <c r="AH78" s="170" t="str">
        <f t="shared" si="37"/>
        <v/>
      </c>
      <c r="AI78" s="160"/>
      <c r="AJ78" s="160"/>
      <c r="AK78" s="171">
        <f t="shared" si="31"/>
        <v>0</v>
      </c>
      <c r="AL78" s="172">
        <f t="shared" si="32"/>
        <v>0</v>
      </c>
      <c r="AM78" s="172">
        <f t="shared" si="33"/>
        <v>0</v>
      </c>
      <c r="AN78" s="173">
        <f t="shared" si="34"/>
        <v>0</v>
      </c>
      <c r="AO78" s="174" t="e">
        <f t="shared" si="35"/>
        <v>#DIV/0!</v>
      </c>
      <c r="AP78" s="160" t="e">
        <f t="shared" si="36"/>
        <v>#DIV/0!</v>
      </c>
      <c r="AQ78" s="161"/>
    </row>
    <row r="79" spans="1:43" ht="15">
      <c r="A79" s="167" t="s">
        <v>166</v>
      </c>
      <c r="B79" s="168"/>
      <c r="C79" s="168"/>
      <c r="D79" s="168"/>
      <c r="E79" s="106"/>
      <c r="F79" s="103"/>
      <c r="G79" s="154">
        <f>IF(ISERROR(VLOOKUP(F79,'Tab. pkt. MJ'!$A$4:$B$54,2)),0,VLOOKUP(F79,'Tab. pkt. MJ'!$A$4:$B$54,2))</f>
        <v>0</v>
      </c>
      <c r="H79" s="134"/>
      <c r="I79" s="154">
        <f>IF(ISERROR(VLOOKUP(H79,'Tab. pkt. MJ'!$C$4:$D$104,2)),0,VLOOKUP(H79,'Tab. pkt. MJ'!$C$4:$D$104,2))</f>
        <v>0</v>
      </c>
      <c r="J79" s="155" t="str">
        <f>IFERROR('MJM 6000 m'!Q79/'zbiorcza MJM'!E79,"")</f>
        <v/>
      </c>
      <c r="K79" s="154">
        <f>IF(ISERROR(VLOOKUP(J79,'Tab. pkt. MJ'!$E$4:$F$54,2)),0,VLOOKUP(J79,'Tab. pkt. MJ'!$E$4:$F$54,2))</f>
        <v>0</v>
      </c>
      <c r="L79" s="103"/>
      <c r="M79" s="103"/>
      <c r="N79" s="154">
        <f t="shared" si="30"/>
        <v>0</v>
      </c>
      <c r="O79" s="154">
        <f>IF(ISERROR(VLOOKUP(N79,'Tab. pkt. MJ'!$G$4:$H$54,2)),0,0)</f>
        <v>0</v>
      </c>
      <c r="P79" s="104"/>
      <c r="Q79" s="154">
        <f>IF(ISERROR(VLOOKUP(P79,'Tab. pkt. MJ'!$I$4:$J$54,2)),0,VLOOKUP(P79,'Tab. pkt. MJ'!$I$4:$J$54,2))</f>
        <v>0</v>
      </c>
      <c r="R79" s="169"/>
      <c r="S79" s="154">
        <f>IF(ISERROR(VLOOKUP(R79,'Tab. pkt. MJ'!$K$4:$L$54,2)),0,VLOOKUP(R79,'Tab. pkt. MJ'!$K$4:$L$54,2))</f>
        <v>0</v>
      </c>
      <c r="T79" s="102"/>
      <c r="U79" s="154">
        <f>IF(ISERROR(VLOOKUP(T79,'Tab. pkt. MJ'!$M$4:$N$54,2)),0,VLOOKUP(T79,'Tab. pkt. MJ'!$M$4:$N$54,2))</f>
        <v>0</v>
      </c>
      <c r="V79" s="175"/>
      <c r="W79" s="154">
        <f>IF(ISERROR(VLOOKUP(V79,'Tab. pkt. MJ'!$O$4:$P$104,2)),0,VLOOKUP(V79,'Tab. pkt. MJ'!$O$4:$P$104,2))</f>
        <v>0</v>
      </c>
      <c r="X79" s="156"/>
      <c r="Y79" s="157"/>
      <c r="Z79" s="154">
        <v>0</v>
      </c>
      <c r="AA79" s="158"/>
      <c r="AB79" s="154">
        <v>0</v>
      </c>
      <c r="AC79" s="157"/>
      <c r="AD79" s="157"/>
      <c r="AE79" s="154">
        <v>0</v>
      </c>
      <c r="AF79" s="158"/>
      <c r="AG79" s="154">
        <v>0</v>
      </c>
      <c r="AH79" s="170" t="str">
        <f t="shared" si="37"/>
        <v/>
      </c>
      <c r="AI79" s="160"/>
      <c r="AJ79" s="160"/>
      <c r="AK79" s="171">
        <f t="shared" si="31"/>
        <v>0</v>
      </c>
      <c r="AL79" s="172">
        <f t="shared" si="32"/>
        <v>0</v>
      </c>
      <c r="AM79" s="172">
        <f t="shared" si="33"/>
        <v>0</v>
      </c>
      <c r="AN79" s="173">
        <f t="shared" si="34"/>
        <v>0</v>
      </c>
      <c r="AO79" s="174" t="e">
        <f t="shared" si="35"/>
        <v>#DIV/0!</v>
      </c>
      <c r="AP79" s="160" t="e">
        <f t="shared" si="36"/>
        <v>#DIV/0!</v>
      </c>
      <c r="AQ79" s="161"/>
    </row>
    <row r="80" spans="1:43" ht="15">
      <c r="A80" s="167" t="s">
        <v>167</v>
      </c>
      <c r="B80" s="168"/>
      <c r="C80" s="168"/>
      <c r="D80" s="168"/>
      <c r="E80" s="106"/>
      <c r="F80" s="103"/>
      <c r="G80" s="154">
        <f>IF(ISERROR(VLOOKUP(F80,'Tab. pkt. MJ'!$A$4:$B$54,2)),0,VLOOKUP(F80,'Tab. pkt. MJ'!$A$4:$B$54,2))</f>
        <v>0</v>
      </c>
      <c r="H80" s="134"/>
      <c r="I80" s="154">
        <f>IF(ISERROR(VLOOKUP(H80,'Tab. pkt. MJ'!$C$4:$D$104,2)),0,VLOOKUP(H80,'Tab. pkt. MJ'!$C$4:$D$104,2))</f>
        <v>0</v>
      </c>
      <c r="J80" s="155" t="str">
        <f>IFERROR('MJM 6000 m'!Q80/'zbiorcza MJM'!E80,"")</f>
        <v/>
      </c>
      <c r="K80" s="154">
        <f>IF(ISERROR(VLOOKUP(J80,'Tab. pkt. MJ'!$E$4:$F$54,2)),0,VLOOKUP(J80,'Tab. pkt. MJ'!$E$4:$F$54,2))</f>
        <v>0</v>
      </c>
      <c r="L80" s="103"/>
      <c r="M80" s="103"/>
      <c r="N80" s="154">
        <f t="shared" si="30"/>
        <v>0</v>
      </c>
      <c r="O80" s="154">
        <f>IF(ISERROR(VLOOKUP(N80,'Tab. pkt. MJ'!$G$4:$H$54,2)),0,0)</f>
        <v>0</v>
      </c>
      <c r="P80" s="104"/>
      <c r="Q80" s="154">
        <f>IF(ISERROR(VLOOKUP(P80,'Tab. pkt. MJ'!$I$4:$J$54,2)),0,VLOOKUP(P80,'Tab. pkt. MJ'!$I$4:$J$54,2))</f>
        <v>0</v>
      </c>
      <c r="R80" s="169"/>
      <c r="S80" s="154">
        <f>IF(ISERROR(VLOOKUP(R80,'Tab. pkt. MJ'!$K$4:$L$54,2)),0,VLOOKUP(R80,'Tab. pkt. MJ'!$K$4:$L$54,2))</f>
        <v>0</v>
      </c>
      <c r="T80" s="102"/>
      <c r="U80" s="154">
        <f>IF(ISERROR(VLOOKUP(T80,'Tab. pkt. MJ'!$M$4:$N$54,2)),0,VLOOKUP(T80,'Tab. pkt. MJ'!$M$4:$N$54,2))</f>
        <v>0</v>
      </c>
      <c r="V80" s="175"/>
      <c r="W80" s="154">
        <f>IF(ISERROR(VLOOKUP(V80,'Tab. pkt. MJ'!$O$4:$P$104,2)),0,VLOOKUP(V80,'Tab. pkt. MJ'!$O$4:$P$104,2))</f>
        <v>0</v>
      </c>
      <c r="X80" s="156"/>
      <c r="Y80" s="157"/>
      <c r="Z80" s="154">
        <v>0</v>
      </c>
      <c r="AA80" s="158"/>
      <c r="AB80" s="154">
        <v>0</v>
      </c>
      <c r="AC80" s="157"/>
      <c r="AD80" s="157"/>
      <c r="AE80" s="154">
        <v>0</v>
      </c>
      <c r="AF80" s="158"/>
      <c r="AG80" s="154">
        <v>0</v>
      </c>
      <c r="AH80" s="170" t="str">
        <f t="shared" si="37"/>
        <v/>
      </c>
      <c r="AI80" s="160"/>
      <c r="AJ80" s="160"/>
      <c r="AK80" s="171">
        <f t="shared" si="31"/>
        <v>0</v>
      </c>
      <c r="AL80" s="172">
        <f t="shared" si="32"/>
        <v>0</v>
      </c>
      <c r="AM80" s="172">
        <f t="shared" si="33"/>
        <v>0</v>
      </c>
      <c r="AN80" s="173">
        <f t="shared" si="34"/>
        <v>0</v>
      </c>
      <c r="AO80" s="174" t="e">
        <f t="shared" si="35"/>
        <v>#DIV/0!</v>
      </c>
      <c r="AP80" s="160" t="e">
        <f t="shared" si="36"/>
        <v>#DIV/0!</v>
      </c>
      <c r="AQ80" s="161"/>
    </row>
    <row r="81" spans="1:43" ht="15">
      <c r="A81" s="167" t="s">
        <v>168</v>
      </c>
      <c r="B81" s="168"/>
      <c r="C81" s="168"/>
      <c r="D81" s="168"/>
      <c r="E81" s="106"/>
      <c r="F81" s="103"/>
      <c r="G81" s="154">
        <f>IF(ISERROR(VLOOKUP(F81,'Tab. pkt. MJ'!$A$4:$B$54,2)),0,VLOOKUP(F81,'Tab. pkt. MJ'!$A$4:$B$54,2))</f>
        <v>0</v>
      </c>
      <c r="H81" s="134"/>
      <c r="I81" s="154">
        <f>IF(ISERROR(VLOOKUP(H81,'Tab. pkt. MJ'!$C$4:$D$104,2)),0,VLOOKUP(H81,'Tab. pkt. MJ'!$C$4:$D$104,2))</f>
        <v>0</v>
      </c>
      <c r="J81" s="155" t="str">
        <f>IFERROR('MJM 6000 m'!Q81/'zbiorcza MJM'!E81,"")</f>
        <v/>
      </c>
      <c r="K81" s="154">
        <f>IF(ISERROR(VLOOKUP(J81,'Tab. pkt. MJ'!$E$4:$F$54,2)),0,VLOOKUP(J81,'Tab. pkt. MJ'!$E$4:$F$54,2))</f>
        <v>0</v>
      </c>
      <c r="L81" s="103"/>
      <c r="M81" s="103"/>
      <c r="N81" s="154">
        <f t="shared" si="30"/>
        <v>0</v>
      </c>
      <c r="O81" s="154">
        <f>IF(ISERROR(VLOOKUP(N81,'Tab. pkt. MJ'!$G$4:$H$54,2)),0,0)</f>
        <v>0</v>
      </c>
      <c r="P81" s="104"/>
      <c r="Q81" s="154">
        <f>IF(ISERROR(VLOOKUP(P81,'Tab. pkt. MJ'!$I$4:$J$54,2)),0,VLOOKUP(P81,'Tab. pkt. MJ'!$I$4:$J$54,2))</f>
        <v>0</v>
      </c>
      <c r="R81" s="169"/>
      <c r="S81" s="154">
        <f>IF(ISERROR(VLOOKUP(R81,'Tab. pkt. MJ'!$K$4:$L$54,2)),0,VLOOKUP(R81,'Tab. pkt. MJ'!$K$4:$L$54,2))</f>
        <v>0</v>
      </c>
      <c r="T81" s="102"/>
      <c r="U81" s="154">
        <f>IF(ISERROR(VLOOKUP(T81,'Tab. pkt. MJ'!$M$4:$N$54,2)),0,VLOOKUP(T81,'Tab. pkt. MJ'!$M$4:$N$54,2))</f>
        <v>0</v>
      </c>
      <c r="V81" s="175"/>
      <c r="W81" s="154">
        <f>IF(ISERROR(VLOOKUP(V81,'Tab. pkt. MJ'!$O$4:$P$104,2)),0,VLOOKUP(V81,'Tab. pkt. MJ'!$O$4:$P$104,2))</f>
        <v>0</v>
      </c>
      <c r="X81" s="156"/>
      <c r="Y81" s="157"/>
      <c r="Z81" s="154">
        <v>0</v>
      </c>
      <c r="AA81" s="158"/>
      <c r="AB81" s="154">
        <v>0</v>
      </c>
      <c r="AC81" s="157"/>
      <c r="AD81" s="157"/>
      <c r="AE81" s="154">
        <v>0</v>
      </c>
      <c r="AF81" s="158"/>
      <c r="AG81" s="154">
        <v>0</v>
      </c>
      <c r="AH81" s="170" t="str">
        <f t="shared" si="37"/>
        <v/>
      </c>
      <c r="AI81" s="160"/>
      <c r="AJ81" s="160"/>
      <c r="AK81" s="171">
        <f t="shared" si="31"/>
        <v>0</v>
      </c>
      <c r="AL81" s="172">
        <f t="shared" si="32"/>
        <v>0</v>
      </c>
      <c r="AM81" s="172">
        <f t="shared" si="33"/>
        <v>0</v>
      </c>
      <c r="AN81" s="173">
        <f t="shared" si="34"/>
        <v>0</v>
      </c>
      <c r="AO81" s="174" t="e">
        <f t="shared" si="35"/>
        <v>#DIV/0!</v>
      </c>
      <c r="AP81" s="160" t="e">
        <f t="shared" si="36"/>
        <v>#DIV/0!</v>
      </c>
      <c r="AQ81" s="161"/>
    </row>
    <row r="82" spans="1:43" ht="15">
      <c r="A82" s="167" t="s">
        <v>169</v>
      </c>
      <c r="B82" s="168"/>
      <c r="C82" s="168"/>
      <c r="D82" s="168"/>
      <c r="E82" s="106"/>
      <c r="F82" s="103"/>
      <c r="G82" s="154">
        <f>IF(ISERROR(VLOOKUP(F82,'Tab. pkt. MJ'!$A$4:$B$54,2)),0,VLOOKUP(F82,'Tab. pkt. MJ'!$A$4:$B$54,2))</f>
        <v>0</v>
      </c>
      <c r="H82" s="134"/>
      <c r="I82" s="154">
        <f>IF(ISERROR(VLOOKUP(H82,'Tab. pkt. MJ'!$C$4:$D$104,2)),0,VLOOKUP(H82,'Tab. pkt. MJ'!$C$4:$D$104,2))</f>
        <v>0</v>
      </c>
      <c r="J82" s="155" t="str">
        <f>IFERROR('MJM 6000 m'!Q82/'zbiorcza MJM'!E82,"")</f>
        <v/>
      </c>
      <c r="K82" s="154">
        <f>IF(ISERROR(VLOOKUP(J82,'Tab. pkt. MJ'!$E$4:$F$54,2)),0,VLOOKUP(J82,'Tab. pkt. MJ'!$E$4:$F$54,2))</f>
        <v>0</v>
      </c>
      <c r="L82" s="103"/>
      <c r="M82" s="103"/>
      <c r="N82" s="154">
        <f t="shared" si="30"/>
        <v>0</v>
      </c>
      <c r="O82" s="154">
        <f>IF(ISERROR(VLOOKUP(N82,'Tab. pkt. MJ'!$G$4:$H$54,2)),0,0)</f>
        <v>0</v>
      </c>
      <c r="P82" s="104"/>
      <c r="Q82" s="154">
        <f>IF(ISERROR(VLOOKUP(P82,'Tab. pkt. MJ'!$I$4:$J$54,2)),0,VLOOKUP(P82,'Tab. pkt. MJ'!$I$4:$J$54,2))</f>
        <v>0</v>
      </c>
      <c r="R82" s="169"/>
      <c r="S82" s="154">
        <f>IF(ISERROR(VLOOKUP(R82,'Tab. pkt. MJ'!$K$4:$L$54,2)),0,VLOOKUP(R82,'Tab. pkt. MJ'!$K$4:$L$54,2))</f>
        <v>0</v>
      </c>
      <c r="T82" s="102"/>
      <c r="U82" s="154">
        <f>IF(ISERROR(VLOOKUP(T82,'Tab. pkt. MJ'!$M$4:$N$54,2)),0,VLOOKUP(T82,'Tab. pkt. MJ'!$M$4:$N$54,2))</f>
        <v>0</v>
      </c>
      <c r="V82" s="175"/>
      <c r="W82" s="154">
        <f>IF(ISERROR(VLOOKUP(V82,'Tab. pkt. MJ'!$O$4:$P$104,2)),0,VLOOKUP(V82,'Tab. pkt. MJ'!$O$4:$P$104,2))</f>
        <v>0</v>
      </c>
      <c r="X82" s="156"/>
      <c r="Y82" s="157"/>
      <c r="Z82" s="154">
        <v>0</v>
      </c>
      <c r="AA82" s="158"/>
      <c r="AB82" s="154">
        <v>0</v>
      </c>
      <c r="AC82" s="157"/>
      <c r="AD82" s="157"/>
      <c r="AE82" s="154">
        <v>0</v>
      </c>
      <c r="AF82" s="158"/>
      <c r="AG82" s="154">
        <v>0</v>
      </c>
      <c r="AH82" s="170" t="str">
        <f t="shared" si="37"/>
        <v/>
      </c>
      <c r="AI82" s="160"/>
      <c r="AJ82" s="160"/>
      <c r="AK82" s="171">
        <f t="shared" si="31"/>
        <v>0</v>
      </c>
      <c r="AL82" s="172">
        <f t="shared" si="32"/>
        <v>0</v>
      </c>
      <c r="AM82" s="172">
        <f t="shared" si="33"/>
        <v>0</v>
      </c>
      <c r="AN82" s="173">
        <f t="shared" si="34"/>
        <v>0</v>
      </c>
      <c r="AO82" s="174" t="e">
        <f t="shared" si="35"/>
        <v>#DIV/0!</v>
      </c>
      <c r="AP82" s="160" t="e">
        <f t="shared" si="36"/>
        <v>#DIV/0!</v>
      </c>
      <c r="AQ82" s="161"/>
    </row>
    <row r="83" spans="1:43" ht="15">
      <c r="A83" s="167" t="s">
        <v>170</v>
      </c>
      <c r="B83" s="168"/>
      <c r="C83" s="168"/>
      <c r="D83" s="168"/>
      <c r="E83" s="106"/>
      <c r="F83" s="103"/>
      <c r="G83" s="154">
        <f>IF(ISERROR(VLOOKUP(F83,'Tab. pkt. MJ'!$A$4:$B$54,2)),0,VLOOKUP(F83,'Tab. pkt. MJ'!$A$4:$B$54,2))</f>
        <v>0</v>
      </c>
      <c r="H83" s="134"/>
      <c r="I83" s="154">
        <f>IF(ISERROR(VLOOKUP(H83,'Tab. pkt. MJ'!$C$4:$D$104,2)),0,VLOOKUP(H83,'Tab. pkt. MJ'!$C$4:$D$104,2))</f>
        <v>0</v>
      </c>
      <c r="J83" s="155" t="str">
        <f>IFERROR('MJM 6000 m'!Q83/'zbiorcza MJM'!E83,"")</f>
        <v/>
      </c>
      <c r="K83" s="154">
        <f>IF(ISERROR(VLOOKUP(J83,'Tab. pkt. MJ'!$E$4:$F$54,2)),0,VLOOKUP(J83,'Tab. pkt. MJ'!$E$4:$F$54,2))</f>
        <v>0</v>
      </c>
      <c r="L83" s="103"/>
      <c r="M83" s="103"/>
      <c r="N83" s="154">
        <f t="shared" si="30"/>
        <v>0</v>
      </c>
      <c r="O83" s="154">
        <f>IF(ISERROR(VLOOKUP(N83,'Tab. pkt. MJ'!$G$4:$H$54,2)),0,0)</f>
        <v>0</v>
      </c>
      <c r="P83" s="104"/>
      <c r="Q83" s="154">
        <f>IF(ISERROR(VLOOKUP(P83,'Tab. pkt. MJ'!$I$4:$J$54,2)),0,VLOOKUP(P83,'Tab. pkt. MJ'!$I$4:$J$54,2))</f>
        <v>0</v>
      </c>
      <c r="R83" s="169"/>
      <c r="S83" s="154">
        <f>IF(ISERROR(VLOOKUP(R83,'Tab. pkt. MJ'!$K$4:$L$54,2)),0,VLOOKUP(R83,'Tab. pkt. MJ'!$K$4:$L$54,2))</f>
        <v>0</v>
      </c>
      <c r="T83" s="102"/>
      <c r="U83" s="154">
        <f>IF(ISERROR(VLOOKUP(T83,'Tab. pkt. MJ'!$M$4:$N$54,2)),0,VLOOKUP(T83,'Tab. pkt. MJ'!$M$4:$N$54,2))</f>
        <v>0</v>
      </c>
      <c r="V83" s="175"/>
      <c r="W83" s="154">
        <f>IF(ISERROR(VLOOKUP(V83,'Tab. pkt. MJ'!$O$4:$P$104,2)),0,VLOOKUP(V83,'Tab. pkt. MJ'!$O$4:$P$104,2))</f>
        <v>0</v>
      </c>
      <c r="X83" s="156"/>
      <c r="Y83" s="157"/>
      <c r="Z83" s="154">
        <v>0</v>
      </c>
      <c r="AA83" s="158"/>
      <c r="AB83" s="154">
        <v>0</v>
      </c>
      <c r="AC83" s="157"/>
      <c r="AD83" s="157"/>
      <c r="AE83" s="154">
        <v>0</v>
      </c>
      <c r="AF83" s="158"/>
      <c r="AG83" s="154">
        <v>0</v>
      </c>
      <c r="AH83" s="170" t="str">
        <f t="shared" si="37"/>
        <v/>
      </c>
      <c r="AI83" s="160"/>
      <c r="AJ83" s="160"/>
      <c r="AK83" s="171">
        <f t="shared" si="31"/>
        <v>0</v>
      </c>
      <c r="AL83" s="172">
        <f t="shared" si="32"/>
        <v>0</v>
      </c>
      <c r="AM83" s="172">
        <f t="shared" si="33"/>
        <v>0</v>
      </c>
      <c r="AN83" s="173">
        <f t="shared" si="34"/>
        <v>0</v>
      </c>
      <c r="AO83" s="174" t="e">
        <f t="shared" si="35"/>
        <v>#DIV/0!</v>
      </c>
      <c r="AP83" s="160" t="e">
        <f t="shared" si="36"/>
        <v>#DIV/0!</v>
      </c>
      <c r="AQ83" s="161"/>
    </row>
    <row r="84" spans="1:43" ht="15">
      <c r="A84" s="167" t="s">
        <v>171</v>
      </c>
      <c r="B84" s="168"/>
      <c r="C84" s="168"/>
      <c r="D84" s="168"/>
      <c r="E84" s="106"/>
      <c r="F84" s="103"/>
      <c r="G84" s="154">
        <f>IF(ISERROR(VLOOKUP(F84,'Tab. pkt. MJ'!$A$4:$B$54,2)),0,VLOOKUP(F84,'Tab. pkt. MJ'!$A$4:$B$54,2))</f>
        <v>0</v>
      </c>
      <c r="H84" s="134"/>
      <c r="I84" s="154">
        <f>IF(ISERROR(VLOOKUP(H84,'Tab. pkt. MJ'!$C$4:$D$104,2)),0,VLOOKUP(H84,'Tab. pkt. MJ'!$C$4:$D$104,2))</f>
        <v>0</v>
      </c>
      <c r="J84" s="155" t="str">
        <f>IFERROR('MJM 6000 m'!Q84/'zbiorcza MJM'!E84,"")</f>
        <v/>
      </c>
      <c r="K84" s="154">
        <f>IF(ISERROR(VLOOKUP(J84,'Tab. pkt. MJ'!$E$4:$F$54,2)),0,VLOOKUP(J84,'Tab. pkt. MJ'!$E$4:$F$54,2))</f>
        <v>0</v>
      </c>
      <c r="L84" s="103"/>
      <c r="M84" s="103"/>
      <c r="N84" s="154">
        <f t="shared" si="30"/>
        <v>0</v>
      </c>
      <c r="O84" s="154">
        <f>IF(ISERROR(VLOOKUP(N84,'Tab. pkt. MJ'!$G$4:$H$54,2)),0,0)</f>
        <v>0</v>
      </c>
      <c r="P84" s="104"/>
      <c r="Q84" s="154">
        <f>IF(ISERROR(VLOOKUP(P84,'Tab. pkt. MJ'!$I$4:$J$54,2)),0,VLOOKUP(P84,'Tab. pkt. MJ'!$I$4:$J$54,2))</f>
        <v>0</v>
      </c>
      <c r="R84" s="169"/>
      <c r="S84" s="154">
        <f>IF(ISERROR(VLOOKUP(R84,'Tab. pkt. MJ'!$K$4:$L$54,2)),0,VLOOKUP(R84,'Tab. pkt. MJ'!$K$4:$L$54,2))</f>
        <v>0</v>
      </c>
      <c r="T84" s="102"/>
      <c r="U84" s="154">
        <f>IF(ISERROR(VLOOKUP(T84,'Tab. pkt. MJ'!$M$4:$N$54,2)),0,VLOOKUP(T84,'Tab. pkt. MJ'!$M$4:$N$54,2))</f>
        <v>0</v>
      </c>
      <c r="V84" s="175"/>
      <c r="W84" s="154">
        <f>IF(ISERROR(VLOOKUP(V84,'Tab. pkt. MJ'!$O$4:$P$104,2)),0,VLOOKUP(V84,'Tab. pkt. MJ'!$O$4:$P$104,2))</f>
        <v>0</v>
      </c>
      <c r="X84" s="156"/>
      <c r="Y84" s="157"/>
      <c r="Z84" s="154">
        <v>0</v>
      </c>
      <c r="AA84" s="158"/>
      <c r="AB84" s="154">
        <v>0</v>
      </c>
      <c r="AC84" s="157"/>
      <c r="AD84" s="157"/>
      <c r="AE84" s="154">
        <v>0</v>
      </c>
      <c r="AF84" s="158"/>
      <c r="AG84" s="154">
        <v>0</v>
      </c>
      <c r="AH84" s="170" t="str">
        <f t="shared" si="37"/>
        <v/>
      </c>
      <c r="AI84" s="160"/>
      <c r="AJ84" s="160"/>
      <c r="AK84" s="171">
        <f t="shared" si="31"/>
        <v>0</v>
      </c>
      <c r="AL84" s="172">
        <f t="shared" si="32"/>
        <v>0</v>
      </c>
      <c r="AM84" s="172">
        <f t="shared" si="33"/>
        <v>0</v>
      </c>
      <c r="AN84" s="173">
        <f t="shared" si="34"/>
        <v>0</v>
      </c>
      <c r="AO84" s="174" t="e">
        <f t="shared" si="35"/>
        <v>#DIV/0!</v>
      </c>
      <c r="AP84" s="160" t="e">
        <f t="shared" si="36"/>
        <v>#DIV/0!</v>
      </c>
      <c r="AQ84" s="161"/>
    </row>
    <row r="85" spans="1:43" ht="15">
      <c r="A85" s="167" t="s">
        <v>172</v>
      </c>
      <c r="B85" s="168"/>
      <c r="C85" s="168"/>
      <c r="D85" s="168"/>
      <c r="E85" s="106"/>
      <c r="F85" s="103"/>
      <c r="G85" s="154">
        <f>IF(ISERROR(VLOOKUP(F85,'Tab. pkt. MJ'!$A$4:$B$54,2)),0,VLOOKUP(F85,'Tab. pkt. MJ'!$A$4:$B$54,2))</f>
        <v>0</v>
      </c>
      <c r="H85" s="134"/>
      <c r="I85" s="154">
        <f>IF(ISERROR(VLOOKUP(H85,'Tab. pkt. MJ'!$C$4:$D$104,2)),0,VLOOKUP(H85,'Tab. pkt. MJ'!$C$4:$D$104,2))</f>
        <v>0</v>
      </c>
      <c r="J85" s="155" t="str">
        <f>IFERROR('MJM 6000 m'!Q85/'zbiorcza MJM'!E85,"")</f>
        <v/>
      </c>
      <c r="K85" s="154">
        <f>IF(ISERROR(VLOOKUP(J85,'Tab. pkt. MJ'!$E$4:$F$54,2)),0,VLOOKUP(J85,'Tab. pkt. MJ'!$E$4:$F$54,2))</f>
        <v>0</v>
      </c>
      <c r="L85" s="103"/>
      <c r="M85" s="103"/>
      <c r="N85" s="154">
        <f t="shared" si="30"/>
        <v>0</v>
      </c>
      <c r="O85" s="154">
        <f>IF(ISERROR(VLOOKUP(N85,'Tab. pkt. MJ'!$G$4:$H$54,2)),0,0)</f>
        <v>0</v>
      </c>
      <c r="P85" s="104"/>
      <c r="Q85" s="154">
        <f>IF(ISERROR(VLOOKUP(P85,'Tab. pkt. MJ'!$I$4:$J$54,2)),0,VLOOKUP(P85,'Tab. pkt. MJ'!$I$4:$J$54,2))</f>
        <v>0</v>
      </c>
      <c r="R85" s="169"/>
      <c r="S85" s="154">
        <f>IF(ISERROR(VLOOKUP(R85,'Tab. pkt. MJ'!$K$4:$L$54,2)),0,VLOOKUP(R85,'Tab. pkt. MJ'!$K$4:$L$54,2))</f>
        <v>0</v>
      </c>
      <c r="T85" s="102"/>
      <c r="U85" s="154">
        <f>IF(ISERROR(VLOOKUP(T85,'Tab. pkt. MJ'!$M$4:$N$54,2)),0,VLOOKUP(T85,'Tab. pkt. MJ'!$M$4:$N$54,2))</f>
        <v>0</v>
      </c>
      <c r="V85" s="175"/>
      <c r="W85" s="154">
        <f>IF(ISERROR(VLOOKUP(V85,'Tab. pkt. MJ'!$O$4:$P$104,2)),0,VLOOKUP(V85,'Tab. pkt. MJ'!$O$4:$P$104,2))</f>
        <v>0</v>
      </c>
      <c r="X85" s="156"/>
      <c r="Y85" s="157"/>
      <c r="Z85" s="154">
        <v>0</v>
      </c>
      <c r="AA85" s="158"/>
      <c r="AB85" s="154">
        <v>0</v>
      </c>
      <c r="AC85" s="157"/>
      <c r="AD85" s="157"/>
      <c r="AE85" s="154">
        <v>0</v>
      </c>
      <c r="AF85" s="158"/>
      <c r="AG85" s="154">
        <v>0</v>
      </c>
      <c r="AH85" s="170" t="str">
        <f t="shared" si="37"/>
        <v/>
      </c>
      <c r="AI85" s="160"/>
      <c r="AJ85" s="160"/>
      <c r="AK85" s="171">
        <f t="shared" si="31"/>
        <v>0</v>
      </c>
      <c r="AL85" s="172">
        <f t="shared" si="32"/>
        <v>0</v>
      </c>
      <c r="AM85" s="172">
        <f t="shared" si="33"/>
        <v>0</v>
      </c>
      <c r="AN85" s="173">
        <f t="shared" si="34"/>
        <v>0</v>
      </c>
      <c r="AO85" s="174" t="e">
        <f t="shared" si="35"/>
        <v>#DIV/0!</v>
      </c>
      <c r="AP85" s="160" t="e">
        <f t="shared" si="36"/>
        <v>#DIV/0!</v>
      </c>
      <c r="AQ85" s="161"/>
    </row>
    <row r="86" spans="1:43" ht="15">
      <c r="A86" s="167" t="s">
        <v>173</v>
      </c>
      <c r="B86" s="168"/>
      <c r="C86" s="168"/>
      <c r="D86" s="168"/>
      <c r="E86" s="106"/>
      <c r="F86" s="103"/>
      <c r="G86" s="154">
        <f>IF(ISERROR(VLOOKUP(F86,'Tab. pkt. MJ'!$A$4:$B$54,2)),0,VLOOKUP(F86,'Tab. pkt. MJ'!$A$4:$B$54,2))</f>
        <v>0</v>
      </c>
      <c r="H86" s="134"/>
      <c r="I86" s="154">
        <f>IF(ISERROR(VLOOKUP(H86,'Tab. pkt. MJ'!$C$4:$D$104,2)),0,VLOOKUP(H86,'Tab. pkt. MJ'!$C$4:$D$104,2))</f>
        <v>0</v>
      </c>
      <c r="J86" s="155" t="str">
        <f>IFERROR('MJM 6000 m'!Q86/'zbiorcza MJM'!E86,"")</f>
        <v/>
      </c>
      <c r="K86" s="154">
        <f>IF(ISERROR(VLOOKUP(J86,'Tab. pkt. MJ'!$E$4:$F$54,2)),0,VLOOKUP(J86,'Tab. pkt. MJ'!$E$4:$F$54,2))</f>
        <v>0</v>
      </c>
      <c r="L86" s="103"/>
      <c r="M86" s="103"/>
      <c r="N86" s="154">
        <f t="shared" si="30"/>
        <v>0</v>
      </c>
      <c r="O86" s="154">
        <f>IF(ISERROR(VLOOKUP(N86,'Tab. pkt. MJ'!$G$4:$H$54,2)),0,0)</f>
        <v>0</v>
      </c>
      <c r="P86" s="104"/>
      <c r="Q86" s="154">
        <f>IF(ISERROR(VLOOKUP(P86,'Tab. pkt. MJ'!$I$4:$J$54,2)),0,VLOOKUP(P86,'Tab. pkt. MJ'!$I$4:$J$54,2))</f>
        <v>0</v>
      </c>
      <c r="R86" s="169"/>
      <c r="S86" s="154">
        <f>IF(ISERROR(VLOOKUP(R86,'Tab. pkt. MJ'!$K$4:$L$54,2)),0,VLOOKUP(R86,'Tab. pkt. MJ'!$K$4:$L$54,2))</f>
        <v>0</v>
      </c>
      <c r="T86" s="102"/>
      <c r="U86" s="154">
        <f>IF(ISERROR(VLOOKUP(T86,'Tab. pkt. MJ'!$M$4:$N$54,2)),0,VLOOKUP(T86,'Tab. pkt. MJ'!$M$4:$N$54,2))</f>
        <v>0</v>
      </c>
      <c r="V86" s="175"/>
      <c r="W86" s="154">
        <f>IF(ISERROR(VLOOKUP(V86,'Tab. pkt. MJ'!$O$4:$P$104,2)),0,VLOOKUP(V86,'Tab. pkt. MJ'!$O$4:$P$104,2))</f>
        <v>0</v>
      </c>
      <c r="X86" s="156"/>
      <c r="Y86" s="157"/>
      <c r="Z86" s="154">
        <v>0</v>
      </c>
      <c r="AA86" s="158"/>
      <c r="AB86" s="154">
        <v>0</v>
      </c>
      <c r="AC86" s="157"/>
      <c r="AD86" s="157"/>
      <c r="AE86" s="154">
        <v>0</v>
      </c>
      <c r="AF86" s="158"/>
      <c r="AG86" s="154">
        <v>0</v>
      </c>
      <c r="AH86" s="170" t="str">
        <f t="shared" si="37"/>
        <v/>
      </c>
      <c r="AI86" s="160"/>
      <c r="AJ86" s="160"/>
      <c r="AK86" s="171">
        <f t="shared" si="31"/>
        <v>0</v>
      </c>
      <c r="AL86" s="172">
        <f t="shared" si="32"/>
        <v>0</v>
      </c>
      <c r="AM86" s="172">
        <f t="shared" si="33"/>
        <v>0</v>
      </c>
      <c r="AN86" s="173">
        <f t="shared" si="34"/>
        <v>0</v>
      </c>
      <c r="AO86" s="174" t="e">
        <f t="shared" si="35"/>
        <v>#DIV/0!</v>
      </c>
      <c r="AP86" s="160" t="e">
        <f t="shared" si="36"/>
        <v>#DIV/0!</v>
      </c>
      <c r="AQ86" s="161"/>
    </row>
    <row r="87" spans="1:43" ht="15">
      <c r="A87" s="167" t="s">
        <v>174</v>
      </c>
      <c r="B87" s="168"/>
      <c r="C87" s="168"/>
      <c r="D87" s="168"/>
      <c r="E87" s="106"/>
      <c r="F87" s="103"/>
      <c r="G87" s="154">
        <f>IF(ISERROR(VLOOKUP(F87,'Tab. pkt. MJ'!$A$4:$B$54,2)),0,VLOOKUP(F87,'Tab. pkt. MJ'!$A$4:$B$54,2))</f>
        <v>0</v>
      </c>
      <c r="H87" s="134"/>
      <c r="I87" s="154">
        <f>IF(ISERROR(VLOOKUP(H87,'Tab. pkt. MJ'!$C$4:$D$104,2)),0,VLOOKUP(H87,'Tab. pkt. MJ'!$C$4:$D$104,2))</f>
        <v>0</v>
      </c>
      <c r="J87" s="155" t="str">
        <f>IFERROR('MJM 6000 m'!Q87/'zbiorcza MJM'!E87,"")</f>
        <v/>
      </c>
      <c r="K87" s="154">
        <f>IF(ISERROR(VLOOKUP(J87,'Tab. pkt. MJ'!$E$4:$F$54,2)),0,VLOOKUP(J87,'Tab. pkt. MJ'!$E$4:$F$54,2))</f>
        <v>0</v>
      </c>
      <c r="L87" s="103"/>
      <c r="M87" s="103"/>
      <c r="N87" s="154">
        <f t="shared" si="30"/>
        <v>0</v>
      </c>
      <c r="O87" s="154">
        <f>IF(ISERROR(VLOOKUP(N87,'Tab. pkt. MJ'!$G$4:$H$54,2)),0,0)</f>
        <v>0</v>
      </c>
      <c r="P87" s="104"/>
      <c r="Q87" s="154">
        <f>IF(ISERROR(VLOOKUP(P87,'Tab. pkt. MJ'!$I$4:$J$54,2)),0,VLOOKUP(P87,'Tab. pkt. MJ'!$I$4:$J$54,2))</f>
        <v>0</v>
      </c>
      <c r="R87" s="169"/>
      <c r="S87" s="154">
        <f>IF(ISERROR(VLOOKUP(R87,'Tab. pkt. MJ'!$K$4:$L$54,2)),0,VLOOKUP(R87,'Tab. pkt. MJ'!$K$4:$L$54,2))</f>
        <v>0</v>
      </c>
      <c r="T87" s="102"/>
      <c r="U87" s="154">
        <f>IF(ISERROR(VLOOKUP(T87,'Tab. pkt. MJ'!$M$4:$N$54,2)),0,VLOOKUP(T87,'Tab. pkt. MJ'!$M$4:$N$54,2))</f>
        <v>0</v>
      </c>
      <c r="V87" s="175"/>
      <c r="W87" s="154">
        <f>IF(ISERROR(VLOOKUP(V87,'Tab. pkt. MJ'!$O$4:$P$104,2)),0,VLOOKUP(V87,'Tab. pkt. MJ'!$O$4:$P$104,2))</f>
        <v>0</v>
      </c>
      <c r="X87" s="156"/>
      <c r="Y87" s="157"/>
      <c r="Z87" s="154">
        <v>0</v>
      </c>
      <c r="AA87" s="158"/>
      <c r="AB87" s="154">
        <v>0</v>
      </c>
      <c r="AC87" s="157"/>
      <c r="AD87" s="157"/>
      <c r="AE87" s="154">
        <v>0</v>
      </c>
      <c r="AF87" s="158"/>
      <c r="AG87" s="154">
        <v>0</v>
      </c>
      <c r="AH87" s="170" t="str">
        <f t="shared" si="37"/>
        <v/>
      </c>
      <c r="AI87" s="160"/>
      <c r="AJ87" s="160"/>
      <c r="AK87" s="171">
        <f t="shared" si="31"/>
        <v>0</v>
      </c>
      <c r="AL87" s="172">
        <f t="shared" si="32"/>
        <v>0</v>
      </c>
      <c r="AM87" s="172">
        <f t="shared" si="33"/>
        <v>0</v>
      </c>
      <c r="AN87" s="173">
        <f t="shared" si="34"/>
        <v>0</v>
      </c>
      <c r="AO87" s="174" t="e">
        <f t="shared" si="35"/>
        <v>#DIV/0!</v>
      </c>
      <c r="AP87" s="160" t="e">
        <f t="shared" si="36"/>
        <v>#DIV/0!</v>
      </c>
      <c r="AQ87" s="161"/>
    </row>
    <row r="88" spans="1:43" ht="15">
      <c r="A88" s="167" t="s">
        <v>175</v>
      </c>
      <c r="B88" s="168"/>
      <c r="C88" s="168"/>
      <c r="D88" s="168"/>
      <c r="E88" s="106"/>
      <c r="F88" s="103"/>
      <c r="G88" s="154">
        <f>IF(ISERROR(VLOOKUP(F88,'Tab. pkt. MJ'!$A$4:$B$54,2)),0,VLOOKUP(F88,'Tab. pkt. MJ'!$A$4:$B$54,2))</f>
        <v>0</v>
      </c>
      <c r="H88" s="134"/>
      <c r="I88" s="154">
        <f>IF(ISERROR(VLOOKUP(H88,'Tab. pkt. MJ'!$C$4:$D$104,2)),0,VLOOKUP(H88,'Tab. pkt. MJ'!$C$4:$D$104,2))</f>
        <v>0</v>
      </c>
      <c r="J88" s="155" t="str">
        <f>IFERROR('MJM 6000 m'!Q88/'zbiorcza MJM'!E88,"")</f>
        <v/>
      </c>
      <c r="K88" s="154">
        <f>IF(ISERROR(VLOOKUP(J88,'Tab. pkt. MJ'!$E$4:$F$54,2)),0,VLOOKUP(J88,'Tab. pkt. MJ'!$E$4:$F$54,2))</f>
        <v>0</v>
      </c>
      <c r="L88" s="103"/>
      <c r="M88" s="103"/>
      <c r="N88" s="154">
        <f t="shared" si="30"/>
        <v>0</v>
      </c>
      <c r="O88" s="154">
        <f>IF(ISERROR(VLOOKUP(N88,'Tab. pkt. MJ'!$G$4:$H$54,2)),0,0)</f>
        <v>0</v>
      </c>
      <c r="P88" s="104"/>
      <c r="Q88" s="154">
        <f>IF(ISERROR(VLOOKUP(P88,'Tab. pkt. MJ'!$I$4:$J$54,2)),0,VLOOKUP(P88,'Tab. pkt. MJ'!$I$4:$J$54,2))</f>
        <v>0</v>
      </c>
      <c r="R88" s="169"/>
      <c r="S88" s="154">
        <f>IF(ISERROR(VLOOKUP(R88,'Tab. pkt. MJ'!$K$4:$L$54,2)),0,VLOOKUP(R88,'Tab. pkt. MJ'!$K$4:$L$54,2))</f>
        <v>0</v>
      </c>
      <c r="T88" s="102"/>
      <c r="U88" s="154">
        <f>IF(ISERROR(VLOOKUP(T88,'Tab. pkt. MJ'!$M$4:$N$54,2)),0,VLOOKUP(T88,'Tab. pkt. MJ'!$M$4:$N$54,2))</f>
        <v>0</v>
      </c>
      <c r="V88" s="175"/>
      <c r="W88" s="154">
        <f>IF(ISERROR(VLOOKUP(V88,'Tab. pkt. MJ'!$O$4:$P$104,2)),0,VLOOKUP(V88,'Tab. pkt. MJ'!$O$4:$P$104,2))</f>
        <v>0</v>
      </c>
      <c r="X88" s="156"/>
      <c r="Y88" s="157"/>
      <c r="Z88" s="154">
        <v>0</v>
      </c>
      <c r="AA88" s="158"/>
      <c r="AB88" s="154">
        <v>0</v>
      </c>
      <c r="AC88" s="157"/>
      <c r="AD88" s="157"/>
      <c r="AE88" s="154">
        <v>0</v>
      </c>
      <c r="AF88" s="158"/>
      <c r="AG88" s="154">
        <v>0</v>
      </c>
      <c r="AH88" s="170" t="str">
        <f t="shared" si="37"/>
        <v/>
      </c>
      <c r="AI88" s="160"/>
      <c r="AJ88" s="160"/>
      <c r="AK88" s="171">
        <f t="shared" si="31"/>
        <v>0</v>
      </c>
      <c r="AL88" s="172">
        <f t="shared" si="32"/>
        <v>0</v>
      </c>
      <c r="AM88" s="172">
        <f t="shared" si="33"/>
        <v>0</v>
      </c>
      <c r="AN88" s="173">
        <f t="shared" si="34"/>
        <v>0</v>
      </c>
      <c r="AO88" s="174" t="e">
        <f t="shared" si="35"/>
        <v>#DIV/0!</v>
      </c>
      <c r="AP88" s="160" t="e">
        <f t="shared" si="36"/>
        <v>#DIV/0!</v>
      </c>
      <c r="AQ88" s="161"/>
    </row>
    <row r="89" spans="1:43" ht="15">
      <c r="A89" s="167" t="s">
        <v>176</v>
      </c>
      <c r="B89" s="168"/>
      <c r="C89" s="168"/>
      <c r="D89" s="168"/>
      <c r="E89" s="106"/>
      <c r="F89" s="103"/>
      <c r="G89" s="154">
        <f>IF(ISERROR(VLOOKUP(F89,'Tab. pkt. MJ'!$A$4:$B$54,2)),0,VLOOKUP(F89,'Tab. pkt. MJ'!$A$4:$B$54,2))</f>
        <v>0</v>
      </c>
      <c r="H89" s="134"/>
      <c r="I89" s="154">
        <f>IF(ISERROR(VLOOKUP(H89,'Tab. pkt. MJ'!$C$4:$D$104,2)),0,VLOOKUP(H89,'Tab. pkt. MJ'!$C$4:$D$104,2))</f>
        <v>0</v>
      </c>
      <c r="J89" s="155" t="str">
        <f>IFERROR('MJM 6000 m'!Q89/'zbiorcza MJM'!E89,"")</f>
        <v/>
      </c>
      <c r="K89" s="154">
        <f>IF(ISERROR(VLOOKUP(J89,'Tab. pkt. MJ'!$E$4:$F$54,2)),0,VLOOKUP(J89,'Tab. pkt. MJ'!$E$4:$F$54,2))</f>
        <v>0</v>
      </c>
      <c r="L89" s="103"/>
      <c r="M89" s="103"/>
      <c r="N89" s="154">
        <f t="shared" si="30"/>
        <v>0</v>
      </c>
      <c r="O89" s="154">
        <f>IF(ISERROR(VLOOKUP(N89,'Tab. pkt. MJ'!$G$4:$H$54,2)),0,0)</f>
        <v>0</v>
      </c>
      <c r="P89" s="104"/>
      <c r="Q89" s="154">
        <f>IF(ISERROR(VLOOKUP(P89,'Tab. pkt. MJ'!$I$4:$J$54,2)),0,VLOOKUP(P89,'Tab. pkt. MJ'!$I$4:$J$54,2))</f>
        <v>0</v>
      </c>
      <c r="R89" s="169"/>
      <c r="S89" s="154">
        <f>IF(ISERROR(VLOOKUP(R89,'Tab. pkt. MJ'!$K$4:$L$54,2)),0,VLOOKUP(R89,'Tab. pkt. MJ'!$K$4:$L$54,2))</f>
        <v>0</v>
      </c>
      <c r="T89" s="102"/>
      <c r="U89" s="154">
        <f>IF(ISERROR(VLOOKUP(T89,'Tab. pkt. MJ'!$M$4:$N$54,2)),0,VLOOKUP(T89,'Tab. pkt. MJ'!$M$4:$N$54,2))</f>
        <v>0</v>
      </c>
      <c r="V89" s="175"/>
      <c r="W89" s="154">
        <f>IF(ISERROR(VLOOKUP(V89,'Tab. pkt. MJ'!$O$4:$P$104,2)),0,VLOOKUP(V89,'Tab. pkt. MJ'!$O$4:$P$104,2))</f>
        <v>0</v>
      </c>
      <c r="X89" s="156"/>
      <c r="Y89" s="157"/>
      <c r="Z89" s="154">
        <v>0</v>
      </c>
      <c r="AA89" s="158"/>
      <c r="AB89" s="154">
        <v>0</v>
      </c>
      <c r="AC89" s="157"/>
      <c r="AD89" s="157"/>
      <c r="AE89" s="154">
        <v>0</v>
      </c>
      <c r="AF89" s="158"/>
      <c r="AG89" s="154">
        <v>0</v>
      </c>
      <c r="AH89" s="170" t="str">
        <f t="shared" si="37"/>
        <v/>
      </c>
      <c r="AI89" s="160"/>
      <c r="AJ89" s="160"/>
      <c r="AK89" s="171">
        <f t="shared" si="31"/>
        <v>0</v>
      </c>
      <c r="AL89" s="172">
        <f t="shared" si="32"/>
        <v>0</v>
      </c>
      <c r="AM89" s="172">
        <f t="shared" si="33"/>
        <v>0</v>
      </c>
      <c r="AN89" s="173">
        <f t="shared" si="34"/>
        <v>0</v>
      </c>
      <c r="AO89" s="174" t="e">
        <f t="shared" si="35"/>
        <v>#DIV/0!</v>
      </c>
      <c r="AP89" s="160" t="e">
        <f t="shared" si="36"/>
        <v>#DIV/0!</v>
      </c>
      <c r="AQ89" s="161"/>
    </row>
    <row r="90" spans="1:43" ht="15">
      <c r="A90" s="167" t="s">
        <v>177</v>
      </c>
      <c r="B90" s="168"/>
      <c r="C90" s="168"/>
      <c r="D90" s="168"/>
      <c r="E90" s="106"/>
      <c r="F90" s="103"/>
      <c r="G90" s="154">
        <f>IF(ISERROR(VLOOKUP(F90,'Tab. pkt. MJ'!$A$4:$B$54,2)),0,VLOOKUP(F90,'Tab. pkt. MJ'!$A$4:$B$54,2))</f>
        <v>0</v>
      </c>
      <c r="H90" s="134"/>
      <c r="I90" s="154">
        <f>IF(ISERROR(VLOOKUP(H90,'Tab. pkt. MJ'!$C$4:$D$104,2)),0,VLOOKUP(H90,'Tab. pkt. MJ'!$C$4:$D$104,2))</f>
        <v>0</v>
      </c>
      <c r="J90" s="155" t="str">
        <f>IFERROR('MJM 6000 m'!Q90/'zbiorcza MJM'!E90,"")</f>
        <v/>
      </c>
      <c r="K90" s="154">
        <f>IF(ISERROR(VLOOKUP(J90,'Tab. pkt. MJ'!$E$4:$F$54,2)),0,VLOOKUP(J90,'Tab. pkt. MJ'!$E$4:$F$54,2))</f>
        <v>0</v>
      </c>
      <c r="L90" s="103"/>
      <c r="M90" s="103"/>
      <c r="N90" s="154">
        <f t="shared" si="30"/>
        <v>0</v>
      </c>
      <c r="O90" s="154">
        <f>IF(ISERROR(VLOOKUP(N90,'Tab. pkt. MJ'!$G$4:$H$54,2)),0,0)</f>
        <v>0</v>
      </c>
      <c r="P90" s="104"/>
      <c r="Q90" s="154">
        <f>IF(ISERROR(VLOOKUP(P90,'Tab. pkt. MJ'!$I$4:$J$54,2)),0,VLOOKUP(P90,'Tab. pkt. MJ'!$I$4:$J$54,2))</f>
        <v>0</v>
      </c>
      <c r="R90" s="169"/>
      <c r="S90" s="154">
        <f>IF(ISERROR(VLOOKUP(R90,'Tab. pkt. MJ'!$K$4:$L$54,2)),0,VLOOKUP(R90,'Tab. pkt. MJ'!$K$4:$L$54,2))</f>
        <v>0</v>
      </c>
      <c r="T90" s="102"/>
      <c r="U90" s="154">
        <f>IF(ISERROR(VLOOKUP(T90,'Tab. pkt. MJ'!$M$4:$N$54,2)),0,VLOOKUP(T90,'Tab. pkt. MJ'!$M$4:$N$54,2))</f>
        <v>0</v>
      </c>
      <c r="V90" s="175"/>
      <c r="W90" s="154">
        <f>IF(ISERROR(VLOOKUP(V90,'Tab. pkt. MJ'!$O$4:$P$104,2)),0,VLOOKUP(V90,'Tab. pkt. MJ'!$O$4:$P$104,2))</f>
        <v>0</v>
      </c>
      <c r="X90" s="156"/>
      <c r="Y90" s="157"/>
      <c r="Z90" s="154">
        <v>0</v>
      </c>
      <c r="AA90" s="158"/>
      <c r="AB90" s="154">
        <v>0</v>
      </c>
      <c r="AC90" s="157"/>
      <c r="AD90" s="157"/>
      <c r="AE90" s="154">
        <v>0</v>
      </c>
      <c r="AF90" s="158"/>
      <c r="AG90" s="154">
        <v>0</v>
      </c>
      <c r="AH90" s="170" t="str">
        <f t="shared" si="37"/>
        <v/>
      </c>
      <c r="AI90" s="160"/>
      <c r="AJ90" s="160"/>
      <c r="AK90" s="171">
        <f t="shared" si="31"/>
        <v>0</v>
      </c>
      <c r="AL90" s="172">
        <f t="shared" si="32"/>
        <v>0</v>
      </c>
      <c r="AM90" s="172">
        <f t="shared" si="33"/>
        <v>0</v>
      </c>
      <c r="AN90" s="173">
        <f t="shared" si="34"/>
        <v>0</v>
      </c>
      <c r="AO90" s="174" t="e">
        <f t="shared" si="35"/>
        <v>#DIV/0!</v>
      </c>
      <c r="AP90" s="160" t="e">
        <f t="shared" si="36"/>
        <v>#DIV/0!</v>
      </c>
      <c r="AQ90" s="161"/>
    </row>
    <row r="91" spans="1:43" ht="15">
      <c r="A91" s="167" t="s">
        <v>178</v>
      </c>
      <c r="B91" s="168"/>
      <c r="C91" s="168"/>
      <c r="D91" s="168"/>
      <c r="E91" s="106"/>
      <c r="F91" s="103"/>
      <c r="G91" s="154">
        <f>IF(ISERROR(VLOOKUP(F91,'Tab. pkt. MJ'!$A$4:$B$54,2)),0,VLOOKUP(F91,'Tab. pkt. MJ'!$A$4:$B$54,2))</f>
        <v>0</v>
      </c>
      <c r="H91" s="134"/>
      <c r="I91" s="154">
        <f>IF(ISERROR(VLOOKUP(H91,'Tab. pkt. MJ'!$C$4:$D$104,2)),0,VLOOKUP(H91,'Tab. pkt. MJ'!$C$4:$D$104,2))</f>
        <v>0</v>
      </c>
      <c r="J91" s="155" t="str">
        <f>IFERROR('MJM 6000 m'!Q91/'zbiorcza MJM'!E91,"")</f>
        <v/>
      </c>
      <c r="K91" s="154">
        <f>IF(ISERROR(VLOOKUP(J91,'Tab. pkt. MJ'!$E$4:$F$54,2)),0,VLOOKUP(J91,'Tab. pkt. MJ'!$E$4:$F$54,2))</f>
        <v>0</v>
      </c>
      <c r="L91" s="103"/>
      <c r="M91" s="103"/>
      <c r="N91" s="154">
        <f t="shared" si="30"/>
        <v>0</v>
      </c>
      <c r="O91" s="154">
        <f>IF(ISERROR(VLOOKUP(N91,'Tab. pkt. MJ'!$G$4:$H$54,2)),0,0)</f>
        <v>0</v>
      </c>
      <c r="P91" s="104"/>
      <c r="Q91" s="154">
        <f>IF(ISERROR(VLOOKUP(P91,'Tab. pkt. MJ'!$I$4:$J$54,2)),0,VLOOKUP(P91,'Tab. pkt. MJ'!$I$4:$J$54,2))</f>
        <v>0</v>
      </c>
      <c r="R91" s="169"/>
      <c r="S91" s="154">
        <f>IF(ISERROR(VLOOKUP(R91,'Tab. pkt. MJ'!$K$4:$L$54,2)),0,VLOOKUP(R91,'Tab. pkt. MJ'!$K$4:$L$54,2))</f>
        <v>0</v>
      </c>
      <c r="T91" s="102"/>
      <c r="U91" s="154">
        <f>IF(ISERROR(VLOOKUP(T91,'Tab. pkt. MJ'!$M$4:$N$54,2)),0,VLOOKUP(T91,'Tab. pkt. MJ'!$M$4:$N$54,2))</f>
        <v>0</v>
      </c>
      <c r="V91" s="175"/>
      <c r="W91" s="154">
        <f>IF(ISERROR(VLOOKUP(V91,'Tab. pkt. MJ'!$O$4:$P$104,2)),0,VLOOKUP(V91,'Tab. pkt. MJ'!$O$4:$P$104,2))</f>
        <v>0</v>
      </c>
      <c r="X91" s="156"/>
      <c r="Y91" s="157"/>
      <c r="Z91" s="154">
        <v>0</v>
      </c>
      <c r="AA91" s="158"/>
      <c r="AB91" s="154">
        <v>0</v>
      </c>
      <c r="AC91" s="157"/>
      <c r="AD91" s="157"/>
      <c r="AE91" s="154">
        <v>0</v>
      </c>
      <c r="AF91" s="158"/>
      <c r="AG91" s="154">
        <v>0</v>
      </c>
      <c r="AH91" s="170" t="str">
        <f t="shared" si="37"/>
        <v/>
      </c>
      <c r="AI91" s="160"/>
      <c r="AJ91" s="160"/>
      <c r="AK91" s="171">
        <f t="shared" si="31"/>
        <v>0</v>
      </c>
      <c r="AL91" s="172">
        <f t="shared" si="32"/>
        <v>0</v>
      </c>
      <c r="AM91" s="172">
        <f t="shared" si="33"/>
        <v>0</v>
      </c>
      <c r="AN91" s="173">
        <f t="shared" si="34"/>
        <v>0</v>
      </c>
      <c r="AO91" s="174" t="e">
        <f t="shared" si="35"/>
        <v>#DIV/0!</v>
      </c>
      <c r="AP91" s="160" t="e">
        <f t="shared" si="36"/>
        <v>#DIV/0!</v>
      </c>
      <c r="AQ91" s="161"/>
    </row>
    <row r="92" spans="1:43" ht="15">
      <c r="A92" s="167" t="s">
        <v>179</v>
      </c>
      <c r="B92" s="168"/>
      <c r="C92" s="168"/>
      <c r="D92" s="168"/>
      <c r="E92" s="106"/>
      <c r="F92" s="103"/>
      <c r="G92" s="154">
        <f>IF(ISERROR(VLOOKUP(F92,'Tab. pkt. MJ'!$A$4:$B$54,2)),0,VLOOKUP(F92,'Tab. pkt. MJ'!$A$4:$B$54,2))</f>
        <v>0</v>
      </c>
      <c r="H92" s="134"/>
      <c r="I92" s="154">
        <f>IF(ISERROR(VLOOKUP(H92,'Tab. pkt. MJ'!$C$4:$D$104,2)),0,VLOOKUP(H92,'Tab. pkt. MJ'!$C$4:$D$104,2))</f>
        <v>0</v>
      </c>
      <c r="J92" s="155" t="str">
        <f>IFERROR('MJM 6000 m'!Q92/'zbiorcza MJM'!E92,"")</f>
        <v/>
      </c>
      <c r="K92" s="154">
        <f>IF(ISERROR(VLOOKUP(J92,'Tab. pkt. MJ'!$E$4:$F$54,2)),0,VLOOKUP(J92,'Tab. pkt. MJ'!$E$4:$F$54,2))</f>
        <v>0</v>
      </c>
      <c r="L92" s="103"/>
      <c r="M92" s="103"/>
      <c r="N92" s="154">
        <f t="shared" si="30"/>
        <v>0</v>
      </c>
      <c r="O92" s="154">
        <f>IF(ISERROR(VLOOKUP(N92,'Tab. pkt. MJ'!$G$4:$H$54,2)),0,0)</f>
        <v>0</v>
      </c>
      <c r="P92" s="104"/>
      <c r="Q92" s="154">
        <f>IF(ISERROR(VLOOKUP(P92,'Tab. pkt. MJ'!$I$4:$J$54,2)),0,VLOOKUP(P92,'Tab. pkt. MJ'!$I$4:$J$54,2))</f>
        <v>0</v>
      </c>
      <c r="R92" s="169"/>
      <c r="S92" s="154">
        <f>IF(ISERROR(VLOOKUP(R92,'Tab. pkt. MJ'!$K$4:$L$54,2)),0,VLOOKUP(R92,'Tab. pkt. MJ'!$K$4:$L$54,2))</f>
        <v>0</v>
      </c>
      <c r="T92" s="102"/>
      <c r="U92" s="154">
        <f>IF(ISERROR(VLOOKUP(T92,'Tab. pkt. MJ'!$M$4:$N$54,2)),0,VLOOKUP(T92,'Tab. pkt. MJ'!$M$4:$N$54,2))</f>
        <v>0</v>
      </c>
      <c r="V92" s="175"/>
      <c r="W92" s="154">
        <f>IF(ISERROR(VLOOKUP(V92,'Tab. pkt. MJ'!$O$4:$P$104,2)),0,VLOOKUP(V92,'Tab. pkt. MJ'!$O$4:$P$104,2))</f>
        <v>0</v>
      </c>
      <c r="X92" s="156"/>
      <c r="Y92" s="157"/>
      <c r="Z92" s="154">
        <v>0</v>
      </c>
      <c r="AA92" s="158"/>
      <c r="AB92" s="154">
        <v>0</v>
      </c>
      <c r="AC92" s="157"/>
      <c r="AD92" s="157"/>
      <c r="AE92" s="154">
        <v>0</v>
      </c>
      <c r="AF92" s="158"/>
      <c r="AG92" s="154">
        <v>0</v>
      </c>
      <c r="AH92" s="170" t="str">
        <f t="shared" si="37"/>
        <v/>
      </c>
      <c r="AI92" s="160"/>
      <c r="AJ92" s="160"/>
      <c r="AK92" s="171">
        <f t="shared" si="31"/>
        <v>0</v>
      </c>
      <c r="AL92" s="172">
        <f t="shared" si="32"/>
        <v>0</v>
      </c>
      <c r="AM92" s="172">
        <f t="shared" si="33"/>
        <v>0</v>
      </c>
      <c r="AN92" s="173">
        <f t="shared" si="34"/>
        <v>0</v>
      </c>
      <c r="AO92" s="174" t="e">
        <f t="shared" si="35"/>
        <v>#DIV/0!</v>
      </c>
      <c r="AP92" s="160" t="e">
        <f t="shared" si="36"/>
        <v>#DIV/0!</v>
      </c>
      <c r="AQ92" s="161"/>
    </row>
    <row r="93" spans="1:43" ht="15">
      <c r="A93" s="167" t="s">
        <v>180</v>
      </c>
      <c r="B93" s="168"/>
      <c r="C93" s="168"/>
      <c r="D93" s="168"/>
      <c r="E93" s="106"/>
      <c r="F93" s="103"/>
      <c r="G93" s="154">
        <f>IF(ISERROR(VLOOKUP(F93,'Tab. pkt. MJ'!$A$4:$B$54,2)),0,VLOOKUP(F93,'Tab. pkt. MJ'!$A$4:$B$54,2))</f>
        <v>0</v>
      </c>
      <c r="H93" s="134"/>
      <c r="I93" s="154">
        <f>IF(ISERROR(VLOOKUP(H93,'Tab. pkt. MJ'!$C$4:$D$104,2)),0,VLOOKUP(H93,'Tab. pkt. MJ'!$C$4:$D$104,2))</f>
        <v>0</v>
      </c>
      <c r="J93" s="155" t="str">
        <f>IFERROR('MJM 6000 m'!Q93/'zbiorcza MJM'!E93,"")</f>
        <v/>
      </c>
      <c r="K93" s="154">
        <f>IF(ISERROR(VLOOKUP(J93,'Tab. pkt. MJ'!$E$4:$F$54,2)),0,VLOOKUP(J93,'Tab. pkt. MJ'!$E$4:$F$54,2))</f>
        <v>0</v>
      </c>
      <c r="L93" s="103"/>
      <c r="M93" s="103"/>
      <c r="N93" s="154">
        <f t="shared" si="30"/>
        <v>0</v>
      </c>
      <c r="O93" s="154">
        <f>IF(ISERROR(VLOOKUP(N93,'Tab. pkt. MJ'!$G$4:$H$54,2)),0,0)</f>
        <v>0</v>
      </c>
      <c r="P93" s="104"/>
      <c r="Q93" s="154">
        <f>IF(ISERROR(VLOOKUP(P93,'Tab. pkt. MJ'!$I$4:$J$54,2)),0,VLOOKUP(P93,'Tab. pkt. MJ'!$I$4:$J$54,2))</f>
        <v>0</v>
      </c>
      <c r="R93" s="169"/>
      <c r="S93" s="154">
        <f>IF(ISERROR(VLOOKUP(R93,'Tab. pkt. MJ'!$K$4:$L$54,2)),0,VLOOKUP(R93,'Tab. pkt. MJ'!$K$4:$L$54,2))</f>
        <v>0</v>
      </c>
      <c r="T93" s="102"/>
      <c r="U93" s="154">
        <f>IF(ISERROR(VLOOKUP(T93,'Tab. pkt. MJ'!$M$4:$N$54,2)),0,VLOOKUP(T93,'Tab. pkt. MJ'!$M$4:$N$54,2))</f>
        <v>0</v>
      </c>
      <c r="V93" s="175"/>
      <c r="W93" s="154">
        <f>IF(ISERROR(VLOOKUP(V93,'Tab. pkt. MJ'!$O$4:$P$104,2)),0,VLOOKUP(V93,'Tab. pkt. MJ'!$O$4:$P$104,2))</f>
        <v>0</v>
      </c>
      <c r="X93" s="156"/>
      <c r="Y93" s="157"/>
      <c r="Z93" s="154">
        <v>0</v>
      </c>
      <c r="AA93" s="158"/>
      <c r="AB93" s="154">
        <v>0</v>
      </c>
      <c r="AC93" s="157"/>
      <c r="AD93" s="157"/>
      <c r="AE93" s="154">
        <v>0</v>
      </c>
      <c r="AF93" s="158"/>
      <c r="AG93" s="154">
        <v>0</v>
      </c>
      <c r="AH93" s="170" t="str">
        <f t="shared" si="37"/>
        <v/>
      </c>
      <c r="AI93" s="160"/>
      <c r="AJ93" s="160"/>
      <c r="AK93" s="171">
        <f t="shared" si="31"/>
        <v>0</v>
      </c>
      <c r="AL93" s="172">
        <f t="shared" si="32"/>
        <v>0</v>
      </c>
      <c r="AM93" s="172">
        <f t="shared" si="33"/>
        <v>0</v>
      </c>
      <c r="AN93" s="173">
        <f t="shared" si="34"/>
        <v>0</v>
      </c>
      <c r="AO93" s="174" t="e">
        <f t="shared" si="35"/>
        <v>#DIV/0!</v>
      </c>
      <c r="AP93" s="160" t="e">
        <f t="shared" si="36"/>
        <v>#DIV/0!</v>
      </c>
      <c r="AQ93" s="161"/>
    </row>
    <row r="94" spans="1:43" ht="15">
      <c r="A94" s="167" t="s">
        <v>181</v>
      </c>
      <c r="B94" s="168"/>
      <c r="C94" s="168"/>
      <c r="D94" s="168"/>
      <c r="E94" s="106"/>
      <c r="F94" s="103"/>
      <c r="G94" s="154">
        <f>IF(ISERROR(VLOOKUP(F94,'Tab. pkt. MJ'!$A$4:$B$54,2)),0,VLOOKUP(F94,'Tab. pkt. MJ'!$A$4:$B$54,2))</f>
        <v>0</v>
      </c>
      <c r="H94" s="134"/>
      <c r="I94" s="154">
        <f>IF(ISERROR(VLOOKUP(H94,'Tab. pkt. MJ'!$C$4:$D$104,2)),0,VLOOKUP(H94,'Tab. pkt. MJ'!$C$4:$D$104,2))</f>
        <v>0</v>
      </c>
      <c r="J94" s="155" t="str">
        <f>IFERROR('MJM 6000 m'!Q94/'zbiorcza MJM'!E94,"")</f>
        <v/>
      </c>
      <c r="K94" s="154">
        <f>IF(ISERROR(VLOOKUP(J94,'Tab. pkt. MJ'!$E$4:$F$54,2)),0,VLOOKUP(J94,'Tab. pkt. MJ'!$E$4:$F$54,2))</f>
        <v>0</v>
      </c>
      <c r="L94" s="103"/>
      <c r="M94" s="103"/>
      <c r="N94" s="154">
        <f t="shared" si="30"/>
        <v>0</v>
      </c>
      <c r="O94" s="154">
        <f>IF(ISERROR(VLOOKUP(N94,'Tab. pkt. MJ'!$G$4:$H$54,2)),0,0)</f>
        <v>0</v>
      </c>
      <c r="P94" s="104"/>
      <c r="Q94" s="154">
        <f>IF(ISERROR(VLOOKUP(P94,'Tab. pkt. MJ'!$I$4:$J$54,2)),0,VLOOKUP(P94,'Tab. pkt. MJ'!$I$4:$J$54,2))</f>
        <v>0</v>
      </c>
      <c r="R94" s="169"/>
      <c r="S94" s="154">
        <f>IF(ISERROR(VLOOKUP(R94,'Tab. pkt. MJ'!$K$4:$L$54,2)),0,VLOOKUP(R94,'Tab. pkt. MJ'!$K$4:$L$54,2))</f>
        <v>0</v>
      </c>
      <c r="T94" s="102"/>
      <c r="U94" s="154">
        <f>IF(ISERROR(VLOOKUP(T94,'Tab. pkt. MJ'!$M$4:$N$54,2)),0,VLOOKUP(T94,'Tab. pkt. MJ'!$M$4:$N$54,2))</f>
        <v>0</v>
      </c>
      <c r="V94" s="175"/>
      <c r="W94" s="154">
        <f>IF(ISERROR(VLOOKUP(V94,'Tab. pkt. MJ'!$O$4:$P$104,2)),0,VLOOKUP(V94,'Tab. pkt. MJ'!$O$4:$P$104,2))</f>
        <v>0</v>
      </c>
      <c r="X94" s="156"/>
      <c r="Y94" s="157"/>
      <c r="Z94" s="154">
        <v>0</v>
      </c>
      <c r="AA94" s="158"/>
      <c r="AB94" s="154">
        <v>0</v>
      </c>
      <c r="AC94" s="157"/>
      <c r="AD94" s="157"/>
      <c r="AE94" s="154">
        <v>0</v>
      </c>
      <c r="AF94" s="158"/>
      <c r="AG94" s="154">
        <v>0</v>
      </c>
      <c r="AH94" s="170" t="str">
        <f t="shared" si="37"/>
        <v/>
      </c>
      <c r="AI94" s="160"/>
      <c r="AJ94" s="160"/>
      <c r="AK94" s="171">
        <f t="shared" si="31"/>
        <v>0</v>
      </c>
      <c r="AL94" s="172">
        <f>(MINUTE(AK94)*60+SECOND(AK94))</f>
        <v>0</v>
      </c>
      <c r="AM94" s="172">
        <f>AL94/500</f>
        <v>0</v>
      </c>
      <c r="AN94" s="173">
        <f>POWER(AM94,3)</f>
        <v>0</v>
      </c>
      <c r="AO94" s="174" t="e">
        <f>2.8/AN94</f>
        <v>#DIV/0!</v>
      </c>
      <c r="AP94" s="160" t="e">
        <f>AO94/E94</f>
        <v>#DIV/0!</v>
      </c>
      <c r="AQ94" s="161"/>
    </row>
    <row r="95" spans="1:43" ht="15">
      <c r="A95" s="167" t="s">
        <v>182</v>
      </c>
      <c r="B95" s="168"/>
      <c r="C95" s="168"/>
      <c r="D95" s="168"/>
      <c r="E95" s="106"/>
      <c r="F95" s="103"/>
      <c r="G95" s="154">
        <f>IF(ISERROR(VLOOKUP(F95,'Tab. pkt. MJ'!$A$4:$B$54,2)),0,VLOOKUP(F95,'Tab. pkt. MJ'!$A$4:$B$54,2))</f>
        <v>0</v>
      </c>
      <c r="H95" s="134"/>
      <c r="I95" s="154">
        <f>IF(ISERROR(VLOOKUP(H95,'Tab. pkt. MJ'!$C$4:$D$104,2)),0,VLOOKUP(H95,'Tab. pkt. MJ'!$C$4:$D$104,2))</f>
        <v>0</v>
      </c>
      <c r="J95" s="155" t="str">
        <f>IFERROR('MJM 6000 m'!Q95/'zbiorcza MJM'!E95,"")</f>
        <v/>
      </c>
      <c r="K95" s="154">
        <f>IF(ISERROR(VLOOKUP(J95,'Tab. pkt. MJ'!$E$4:$F$54,2)),0,VLOOKUP(J95,'Tab. pkt. MJ'!$E$4:$F$54,2))</f>
        <v>0</v>
      </c>
      <c r="L95" s="103"/>
      <c r="M95" s="103"/>
      <c r="N95" s="154">
        <f t="shared" si="30"/>
        <v>0</v>
      </c>
      <c r="O95" s="154">
        <f>IF(ISERROR(VLOOKUP(N95,'Tab. pkt. MJ'!$G$4:$H$54,2)),0,0)</f>
        <v>0</v>
      </c>
      <c r="P95" s="104"/>
      <c r="Q95" s="154">
        <f>IF(ISERROR(VLOOKUP(P95,'Tab. pkt. MJ'!$I$4:$J$54,2)),0,VLOOKUP(P95,'Tab. pkt. MJ'!$I$4:$J$54,2))</f>
        <v>0</v>
      </c>
      <c r="R95" s="169"/>
      <c r="S95" s="154">
        <f>IF(ISERROR(VLOOKUP(R95,'Tab. pkt. MJ'!$K$4:$L$54,2)),0,VLOOKUP(R95,'Tab. pkt. MJ'!$K$4:$L$54,2))</f>
        <v>0</v>
      </c>
      <c r="T95" s="102"/>
      <c r="U95" s="154">
        <f>IF(ISERROR(VLOOKUP(T95,'Tab. pkt. MJ'!$M$4:$N$54,2)),0,VLOOKUP(T95,'Tab. pkt. MJ'!$M$4:$N$54,2))</f>
        <v>0</v>
      </c>
      <c r="V95" s="175"/>
      <c r="W95" s="154">
        <f>IF(ISERROR(VLOOKUP(V95,'Tab. pkt. MJ'!$O$4:$P$104,2)),0,VLOOKUP(V95,'Tab. pkt. MJ'!$O$4:$P$104,2))</f>
        <v>0</v>
      </c>
      <c r="X95" s="156"/>
      <c r="Y95" s="157"/>
      <c r="Z95" s="154">
        <v>0</v>
      </c>
      <c r="AA95" s="158"/>
      <c r="AB95" s="154">
        <v>0</v>
      </c>
      <c r="AC95" s="157"/>
      <c r="AD95" s="157"/>
      <c r="AE95" s="154">
        <v>0</v>
      </c>
      <c r="AF95" s="158"/>
      <c r="AG95" s="154">
        <v>0</v>
      </c>
      <c r="AH95" s="170" t="str">
        <f t="shared" si="37"/>
        <v/>
      </c>
      <c r="AI95" s="160"/>
      <c r="AJ95" s="160"/>
      <c r="AK95" s="171">
        <f t="shared" si="31"/>
        <v>0</v>
      </c>
      <c r="AL95" s="172">
        <f>(MINUTE(AK95)*60+SECOND(AK95))</f>
        <v>0</v>
      </c>
      <c r="AM95" s="172">
        <f>AL95/500</f>
        <v>0</v>
      </c>
      <c r="AN95" s="173">
        <f>POWER(AM95,3)</f>
        <v>0</v>
      </c>
      <c r="AO95" s="174" t="e">
        <f>2.8/AN95</f>
        <v>#DIV/0!</v>
      </c>
      <c r="AP95" s="160" t="e">
        <f>AO95/E95</f>
        <v>#DIV/0!</v>
      </c>
      <c r="AQ95" s="161"/>
    </row>
  </sheetData>
  <sheetProtection password="DA7B" sheet="1" objects="1" scenarios="1" formatCells="0"/>
  <mergeCells count="11">
    <mergeCell ref="AQ1:AQ3"/>
    <mergeCell ref="A2:D2"/>
    <mergeCell ref="E2:G2"/>
    <mergeCell ref="H2:K2"/>
    <mergeCell ref="L2:O2"/>
    <mergeCell ref="P2:Q2"/>
    <mergeCell ref="R2:U2"/>
    <mergeCell ref="V2:W2"/>
    <mergeCell ref="X2:AB2"/>
    <mergeCell ref="AC2:AG2"/>
    <mergeCell ref="AH2:AH3"/>
  </mergeCells>
  <phoneticPr fontId="3" type="noConversion"/>
  <dataValidations count="2">
    <dataValidation type="list" allowBlank="1" showInputMessage="1" showErrorMessage="1" errorTitle="Wpisz !!!" error="Wybierz konkurencje OOM z listy" sqref="AC4:AC95">
      <formula1>$AJ$4:$AJ$11</formula1>
    </dataValidation>
    <dataValidation type="list" allowBlank="1" showInputMessage="1" showErrorMessage="1" errorTitle="Wpisz konkurencje pukntowane" error="W regatach CROSJ są brane pod uwagę tylko i wyłącznie następujące konkurencje w biegach kontrolnych lub kwalifikacyjnych 1x, 2- , 4- , 4x , 2x, 1x lekka" sqref="X4:X95">
      <formula1>$AI$4:$AI$8</formula1>
    </dataValidation>
  </dataValidations>
  <pageMargins left="0.39370078740157483" right="0.19685039370078741" top="0.46" bottom="0.19685039370078741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0"/>
  <dimension ref="A1:I41"/>
  <sheetViews>
    <sheetView view="pageBreakPreview" zoomScale="60" zoomScaleNormal="75" workbookViewId="0">
      <selection activeCell="H5" sqref="H5"/>
    </sheetView>
  </sheetViews>
  <sheetFormatPr defaultRowHeight="14.25"/>
  <cols>
    <col min="1" max="1" width="3.125" bestFit="1" customWidth="1"/>
    <col min="2" max="2" width="19.25" customWidth="1"/>
    <col min="3" max="3" width="19.25" bestFit="1" customWidth="1"/>
    <col min="4" max="4" width="4.125" bestFit="1" customWidth="1"/>
    <col min="5" max="5" width="6.75" bestFit="1" customWidth="1"/>
    <col min="6" max="6" width="8.625" customWidth="1"/>
    <col min="7" max="7" width="8.75" customWidth="1"/>
    <col min="8" max="9" width="7" customWidth="1"/>
  </cols>
  <sheetData>
    <row r="1" spans="1:9" ht="15">
      <c r="A1" s="148" t="s">
        <v>65</v>
      </c>
      <c r="B1" s="176" t="s">
        <v>0</v>
      </c>
      <c r="C1" s="176" t="s">
        <v>1</v>
      </c>
      <c r="D1" s="177" t="s">
        <v>62</v>
      </c>
      <c r="E1" s="176" t="s">
        <v>60</v>
      </c>
      <c r="F1" s="176" t="s">
        <v>61</v>
      </c>
      <c r="G1" s="176" t="s">
        <v>63</v>
      </c>
      <c r="H1" s="334" t="s">
        <v>64</v>
      </c>
      <c r="I1" s="334"/>
    </row>
    <row r="2" spans="1:9" ht="15">
      <c r="A2" s="182" t="s">
        <v>2</v>
      </c>
      <c r="B2" s="183" t="s">
        <v>250</v>
      </c>
      <c r="C2" s="183" t="s">
        <v>249</v>
      </c>
      <c r="D2" s="178" t="s">
        <v>251</v>
      </c>
      <c r="E2" s="179">
        <v>2001</v>
      </c>
      <c r="F2" s="187"/>
      <c r="G2" s="188">
        <v>195</v>
      </c>
      <c r="H2" s="189">
        <v>60</v>
      </c>
      <c r="I2" s="190"/>
    </row>
    <row r="3" spans="1:9" ht="15">
      <c r="A3" s="182" t="s">
        <v>3</v>
      </c>
      <c r="B3" s="183" t="s">
        <v>255</v>
      </c>
      <c r="C3" s="183" t="s">
        <v>256</v>
      </c>
      <c r="D3" s="178" t="s">
        <v>251</v>
      </c>
      <c r="E3" s="179">
        <v>2000</v>
      </c>
      <c r="F3" s="187"/>
      <c r="G3" s="188">
        <v>170</v>
      </c>
      <c r="H3" s="189">
        <v>60</v>
      </c>
      <c r="I3" s="190"/>
    </row>
    <row r="4" spans="1:9" ht="15">
      <c r="A4" s="182" t="s">
        <v>4</v>
      </c>
      <c r="B4" s="183" t="s">
        <v>259</v>
      </c>
      <c r="C4" s="183">
        <v>111</v>
      </c>
      <c r="D4" s="178" t="s">
        <v>251</v>
      </c>
      <c r="E4" s="179">
        <v>2000</v>
      </c>
      <c r="F4" s="187"/>
      <c r="G4" s="188">
        <v>175</v>
      </c>
      <c r="H4" s="189">
        <v>80</v>
      </c>
      <c r="I4" s="190"/>
    </row>
    <row r="5" spans="1:9" ht="15">
      <c r="A5" s="182" t="s">
        <v>5</v>
      </c>
      <c r="B5" s="183"/>
      <c r="C5" s="183"/>
      <c r="D5" s="178"/>
      <c r="E5" s="179"/>
      <c r="F5" s="187"/>
      <c r="G5" s="188"/>
      <c r="H5" s="189"/>
      <c r="I5" s="190"/>
    </row>
    <row r="6" spans="1:9" ht="15">
      <c r="A6" s="182" t="s">
        <v>6</v>
      </c>
      <c r="B6" s="183"/>
      <c r="C6" s="183"/>
      <c r="D6" s="178"/>
      <c r="E6" s="179"/>
      <c r="F6" s="187"/>
      <c r="G6" s="188"/>
      <c r="H6" s="189"/>
      <c r="I6" s="190"/>
    </row>
    <row r="7" spans="1:9" ht="15">
      <c r="A7" s="182" t="s">
        <v>7</v>
      </c>
      <c r="B7" s="183"/>
      <c r="C7" s="183"/>
      <c r="D7" s="178"/>
      <c r="E7" s="179"/>
      <c r="F7" s="187"/>
      <c r="G7" s="188"/>
      <c r="H7" s="189"/>
      <c r="I7" s="190"/>
    </row>
    <row r="8" spans="1:9" ht="15">
      <c r="A8" s="182" t="s">
        <v>8</v>
      </c>
      <c r="B8" s="183"/>
      <c r="C8" s="183"/>
      <c r="D8" s="178"/>
      <c r="E8" s="179"/>
      <c r="F8" s="187"/>
      <c r="G8" s="188"/>
      <c r="H8" s="189"/>
      <c r="I8" s="190"/>
    </row>
    <row r="9" spans="1:9" ht="15">
      <c r="A9" s="182" t="s">
        <v>9</v>
      </c>
      <c r="B9" s="183"/>
      <c r="C9" s="183"/>
      <c r="D9" s="178"/>
      <c r="E9" s="180"/>
      <c r="F9" s="187"/>
      <c r="G9" s="188"/>
      <c r="H9" s="189"/>
      <c r="I9" s="190"/>
    </row>
    <row r="10" spans="1:9" ht="15">
      <c r="A10" s="182" t="s">
        <v>10</v>
      </c>
      <c r="B10" s="184"/>
      <c r="C10" s="184"/>
      <c r="D10" s="178"/>
      <c r="E10" s="179"/>
      <c r="F10" s="187"/>
      <c r="G10" s="188"/>
      <c r="H10" s="189"/>
      <c r="I10" s="190"/>
    </row>
    <row r="11" spans="1:9" ht="15">
      <c r="A11" s="182" t="s">
        <v>11</v>
      </c>
      <c r="B11" s="183"/>
      <c r="C11" s="183"/>
      <c r="D11" s="178"/>
      <c r="E11" s="179"/>
      <c r="F11" s="187"/>
      <c r="G11" s="188"/>
      <c r="H11" s="189"/>
      <c r="I11" s="190"/>
    </row>
    <row r="12" spans="1:9" ht="15">
      <c r="A12" s="182" t="s">
        <v>12</v>
      </c>
      <c r="B12" s="184"/>
      <c r="C12" s="184"/>
      <c r="D12" s="178"/>
      <c r="E12" s="179"/>
      <c r="F12" s="187"/>
      <c r="G12" s="188"/>
      <c r="H12" s="189"/>
      <c r="I12" s="190"/>
    </row>
    <row r="13" spans="1:9" ht="15">
      <c r="A13" s="182" t="s">
        <v>13</v>
      </c>
      <c r="B13" s="184"/>
      <c r="C13" s="184"/>
      <c r="D13" s="178"/>
      <c r="E13" s="179"/>
      <c r="F13" s="187"/>
      <c r="G13" s="188"/>
      <c r="H13" s="189"/>
      <c r="I13" s="190"/>
    </row>
    <row r="14" spans="1:9" ht="15">
      <c r="A14" s="182" t="s">
        <v>14</v>
      </c>
      <c r="B14" s="183"/>
      <c r="C14" s="183"/>
      <c r="D14" s="178"/>
      <c r="E14" s="179"/>
      <c r="F14" s="187"/>
      <c r="G14" s="188"/>
      <c r="H14" s="189"/>
      <c r="I14" s="190"/>
    </row>
    <row r="15" spans="1:9" ht="15">
      <c r="A15" s="182" t="s">
        <v>15</v>
      </c>
      <c r="B15" s="184"/>
      <c r="C15" s="184"/>
      <c r="D15" s="178"/>
      <c r="E15" s="179"/>
      <c r="F15" s="187"/>
      <c r="G15" s="188"/>
      <c r="H15" s="189"/>
      <c r="I15" s="190"/>
    </row>
    <row r="16" spans="1:9" ht="15">
      <c r="A16" s="182" t="s">
        <v>16</v>
      </c>
      <c r="B16" s="183"/>
      <c r="C16" s="183"/>
      <c r="D16" s="178"/>
      <c r="E16" s="179"/>
      <c r="F16" s="187"/>
      <c r="G16" s="188"/>
      <c r="H16" s="189"/>
      <c r="I16" s="190"/>
    </row>
    <row r="17" spans="1:9" ht="15">
      <c r="A17" s="182" t="s">
        <v>17</v>
      </c>
      <c r="B17" s="183"/>
      <c r="C17" s="183"/>
      <c r="D17" s="178"/>
      <c r="E17" s="179"/>
      <c r="F17" s="187"/>
      <c r="G17" s="188"/>
      <c r="H17" s="189"/>
      <c r="I17" s="190"/>
    </row>
    <row r="18" spans="1:9" ht="15">
      <c r="A18" s="182" t="s">
        <v>18</v>
      </c>
      <c r="B18" s="183"/>
      <c r="C18" s="183"/>
      <c r="D18" s="178"/>
      <c r="E18" s="179"/>
      <c r="F18" s="187"/>
      <c r="G18" s="188"/>
      <c r="H18" s="189"/>
      <c r="I18" s="190"/>
    </row>
    <row r="19" spans="1:9" ht="15">
      <c r="A19" s="182" t="s">
        <v>19</v>
      </c>
      <c r="B19" s="183"/>
      <c r="C19" s="183"/>
      <c r="D19" s="178"/>
      <c r="E19" s="179"/>
      <c r="F19" s="187"/>
      <c r="G19" s="188"/>
      <c r="H19" s="189"/>
      <c r="I19" s="190"/>
    </row>
    <row r="20" spans="1:9" ht="15">
      <c r="A20" s="182" t="s">
        <v>20</v>
      </c>
      <c r="B20" s="183"/>
      <c r="C20" s="183"/>
      <c r="D20" s="178"/>
      <c r="E20" s="179"/>
      <c r="F20" s="187"/>
      <c r="G20" s="188"/>
      <c r="H20" s="189"/>
      <c r="I20" s="190"/>
    </row>
    <row r="21" spans="1:9" ht="15">
      <c r="A21" s="182" t="s">
        <v>21</v>
      </c>
      <c r="B21" s="183"/>
      <c r="C21" s="183"/>
      <c r="D21" s="178"/>
      <c r="E21" s="179"/>
      <c r="F21" s="187"/>
      <c r="G21" s="188"/>
      <c r="H21" s="189"/>
      <c r="I21" s="190"/>
    </row>
    <row r="22" spans="1:9" ht="15">
      <c r="A22" s="182" t="s">
        <v>22</v>
      </c>
      <c r="B22" s="183"/>
      <c r="C22" s="183"/>
      <c r="D22" s="178"/>
      <c r="E22" s="179"/>
      <c r="F22" s="187"/>
      <c r="G22" s="188"/>
      <c r="H22" s="189"/>
      <c r="I22" s="190"/>
    </row>
    <row r="23" spans="1:9" ht="15">
      <c r="A23" s="182" t="s">
        <v>23</v>
      </c>
      <c r="B23" s="183"/>
      <c r="C23" s="183"/>
      <c r="D23" s="178"/>
      <c r="E23" s="179"/>
      <c r="F23" s="187"/>
      <c r="G23" s="188"/>
      <c r="H23" s="189"/>
      <c r="I23" s="190"/>
    </row>
    <row r="24" spans="1:9" ht="15">
      <c r="A24" s="182" t="s">
        <v>24</v>
      </c>
      <c r="B24" s="183"/>
      <c r="C24" s="183"/>
      <c r="D24" s="178"/>
      <c r="E24" s="179"/>
      <c r="F24" s="187"/>
      <c r="G24" s="188"/>
      <c r="H24" s="189"/>
      <c r="I24" s="190"/>
    </row>
    <row r="25" spans="1:9" ht="15">
      <c r="A25" s="182" t="s">
        <v>25</v>
      </c>
      <c r="B25" s="183"/>
      <c r="C25" s="183"/>
      <c r="D25" s="178"/>
      <c r="E25" s="179"/>
      <c r="F25" s="187"/>
      <c r="G25" s="188"/>
      <c r="H25" s="189"/>
      <c r="I25" s="190"/>
    </row>
    <row r="26" spans="1:9" ht="15">
      <c r="A26" s="182" t="s">
        <v>26</v>
      </c>
      <c r="B26" s="183"/>
      <c r="C26" s="183"/>
      <c r="D26" s="178"/>
      <c r="E26" s="179"/>
      <c r="F26" s="187"/>
      <c r="G26" s="188"/>
      <c r="H26" s="189"/>
      <c r="I26" s="190"/>
    </row>
    <row r="27" spans="1:9" ht="15">
      <c r="A27" s="182" t="s">
        <v>27</v>
      </c>
      <c r="B27" s="183"/>
      <c r="C27" s="183"/>
      <c r="D27" s="178"/>
      <c r="E27" s="179"/>
      <c r="F27" s="187"/>
      <c r="G27" s="188"/>
      <c r="H27" s="189"/>
      <c r="I27" s="190"/>
    </row>
    <row r="28" spans="1:9" ht="15">
      <c r="A28" s="182" t="s">
        <v>28</v>
      </c>
      <c r="B28" s="183"/>
      <c r="C28" s="183"/>
      <c r="D28" s="178"/>
      <c r="E28" s="179"/>
      <c r="F28" s="187"/>
      <c r="G28" s="188"/>
      <c r="H28" s="189"/>
      <c r="I28" s="190"/>
    </row>
    <row r="29" spans="1:9" ht="15">
      <c r="A29" s="182" t="s">
        <v>29</v>
      </c>
      <c r="B29" s="183"/>
      <c r="C29" s="183"/>
      <c r="D29" s="178"/>
      <c r="E29" s="179"/>
      <c r="F29" s="187"/>
      <c r="G29" s="188"/>
      <c r="H29" s="189"/>
      <c r="I29" s="190"/>
    </row>
    <row r="30" spans="1:9" ht="15">
      <c r="A30" s="182" t="s">
        <v>30</v>
      </c>
      <c r="B30" s="183"/>
      <c r="C30" s="183"/>
      <c r="D30" s="178"/>
      <c r="E30" s="179"/>
      <c r="F30" s="187"/>
      <c r="G30" s="188"/>
      <c r="H30" s="189"/>
      <c r="I30" s="190"/>
    </row>
    <row r="31" spans="1:9" ht="15">
      <c r="A31" s="182" t="s">
        <v>31</v>
      </c>
      <c r="B31" s="183"/>
      <c r="C31" s="183"/>
      <c r="D31" s="178"/>
      <c r="E31" s="179"/>
      <c r="F31" s="187"/>
      <c r="G31" s="188"/>
      <c r="H31" s="189"/>
      <c r="I31" s="190"/>
    </row>
    <row r="32" spans="1:9" ht="15">
      <c r="A32" s="182" t="s">
        <v>32</v>
      </c>
      <c r="B32" s="183"/>
      <c r="C32" s="183"/>
      <c r="D32" s="178"/>
      <c r="E32" s="179"/>
      <c r="F32" s="187"/>
      <c r="G32" s="188"/>
      <c r="H32" s="189"/>
      <c r="I32" s="190"/>
    </row>
    <row r="33" spans="1:9" ht="15">
      <c r="A33" s="182" t="s">
        <v>33</v>
      </c>
      <c r="B33" s="183"/>
      <c r="C33" s="183"/>
      <c r="D33" s="178"/>
      <c r="E33" s="179"/>
      <c r="F33" s="187"/>
      <c r="G33" s="188"/>
      <c r="H33" s="189"/>
      <c r="I33" s="190"/>
    </row>
    <row r="34" spans="1:9" ht="15">
      <c r="A34" s="182" t="s">
        <v>34</v>
      </c>
      <c r="B34" s="183"/>
      <c r="C34" s="183"/>
      <c r="D34" s="178"/>
      <c r="E34" s="179"/>
      <c r="F34" s="187"/>
      <c r="G34" s="188"/>
      <c r="H34" s="189"/>
      <c r="I34" s="190"/>
    </row>
    <row r="35" spans="1:9" ht="15">
      <c r="A35" s="182" t="s">
        <v>35</v>
      </c>
      <c r="B35" s="183"/>
      <c r="C35" s="183"/>
      <c r="D35" s="178"/>
      <c r="E35" s="179"/>
      <c r="F35" s="187"/>
      <c r="G35" s="188"/>
      <c r="H35" s="189"/>
      <c r="I35" s="190"/>
    </row>
    <row r="36" spans="1:9" ht="15">
      <c r="A36" s="182" t="s">
        <v>36</v>
      </c>
      <c r="B36" s="183"/>
      <c r="C36" s="183"/>
      <c r="D36" s="178"/>
      <c r="E36" s="179"/>
      <c r="F36" s="187"/>
      <c r="G36" s="188"/>
      <c r="H36" s="189"/>
      <c r="I36" s="190"/>
    </row>
    <row r="37" spans="1:9" ht="15">
      <c r="A37" s="182" t="s">
        <v>37</v>
      </c>
      <c r="B37" s="183"/>
      <c r="C37" s="183"/>
      <c r="D37" s="178"/>
      <c r="E37" s="179"/>
      <c r="F37" s="187"/>
      <c r="G37" s="188"/>
      <c r="H37" s="189"/>
      <c r="I37" s="190"/>
    </row>
    <row r="38" spans="1:9" ht="15">
      <c r="A38" s="182" t="s">
        <v>38</v>
      </c>
      <c r="B38" s="183"/>
      <c r="C38" s="183"/>
      <c r="D38" s="178"/>
      <c r="E38" s="179"/>
      <c r="F38" s="187"/>
      <c r="G38" s="188"/>
      <c r="H38" s="189"/>
      <c r="I38" s="190"/>
    </row>
    <row r="39" spans="1:9" ht="15">
      <c r="A39" s="182" t="s">
        <v>39</v>
      </c>
      <c r="B39" s="183"/>
      <c r="C39" s="183"/>
      <c r="D39" s="178"/>
      <c r="E39" s="179"/>
      <c r="F39" s="187"/>
      <c r="G39" s="188"/>
      <c r="H39" s="189"/>
      <c r="I39" s="190"/>
    </row>
    <row r="40" spans="1:9" ht="15">
      <c r="A40" s="182" t="s">
        <v>40</v>
      </c>
      <c r="B40" s="183"/>
      <c r="C40" s="183"/>
      <c r="D40" s="178"/>
      <c r="E40" s="179"/>
      <c r="F40" s="187"/>
      <c r="G40" s="188"/>
      <c r="H40" s="189"/>
      <c r="I40" s="190"/>
    </row>
    <row r="41" spans="1:9" ht="15">
      <c r="A41" s="182" t="s">
        <v>41</v>
      </c>
      <c r="B41" s="183"/>
      <c r="C41" s="183"/>
      <c r="D41" s="178"/>
      <c r="E41" s="179"/>
      <c r="F41" s="187"/>
      <c r="G41" s="188"/>
      <c r="H41" s="189"/>
      <c r="I41" s="190"/>
    </row>
  </sheetData>
  <mergeCells count="1">
    <mergeCell ref="H1:I1"/>
  </mergeCells>
  <pageMargins left="0.17" right="0.1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Arkusz7"/>
  <dimension ref="A1:AG104"/>
  <sheetViews>
    <sheetView topLeftCell="A75" workbookViewId="0">
      <selection sqref="A1:B2"/>
    </sheetView>
  </sheetViews>
  <sheetFormatPr defaultRowHeight="14.25"/>
  <cols>
    <col min="1" max="1" width="8.5" style="30" bestFit="1" customWidth="1"/>
    <col min="2" max="2" width="3.5" bestFit="1" customWidth="1"/>
    <col min="3" max="3" width="8.625" style="30" bestFit="1" customWidth="1"/>
    <col min="4" max="4" width="3.375" bestFit="1" customWidth="1"/>
    <col min="5" max="5" width="9.75" style="30" bestFit="1" customWidth="1"/>
    <col min="6" max="6" width="3.375" bestFit="1" customWidth="1"/>
    <col min="7" max="7" width="5.25" bestFit="1" customWidth="1"/>
    <col min="8" max="8" width="3.375" customWidth="1"/>
    <col min="9" max="9" width="7.75" style="30" customWidth="1"/>
    <col min="10" max="10" width="3.375" bestFit="1" customWidth="1"/>
    <col min="11" max="11" width="7.75" bestFit="1" customWidth="1"/>
    <col min="12" max="12" width="3.375" bestFit="1" customWidth="1"/>
    <col min="13" max="13" width="6.125" style="30" customWidth="1"/>
    <col min="14" max="14" width="3.375" customWidth="1"/>
    <col min="15" max="15" width="9" style="38"/>
    <col min="16" max="16" width="3.5" bestFit="1" customWidth="1"/>
    <col min="17" max="17" width="4.75" bestFit="1" customWidth="1"/>
    <col min="18" max="18" width="3.5" bestFit="1" customWidth="1"/>
    <col min="19" max="19" width="7.125" bestFit="1" customWidth="1"/>
    <col min="20" max="20" width="3.5" bestFit="1" customWidth="1"/>
    <col min="21" max="21" width="9" style="30"/>
    <col min="22" max="22" width="3.5" style="37" bestFit="1" customWidth="1"/>
    <col min="23" max="23" width="4.75" bestFit="1" customWidth="1"/>
    <col min="24" max="24" width="3.5" bestFit="1" customWidth="1"/>
    <col min="25" max="25" width="7.125" bestFit="1" customWidth="1"/>
    <col min="26" max="26" width="6.375" bestFit="1" customWidth="1"/>
    <col min="27" max="32" width="6" bestFit="1" customWidth="1"/>
    <col min="33" max="33" width="5.625" style="30" bestFit="1" customWidth="1"/>
  </cols>
  <sheetData>
    <row r="1" spans="1:33" ht="15.75">
      <c r="A1" s="392" t="s">
        <v>100</v>
      </c>
      <c r="B1" s="392"/>
      <c r="C1" s="393" t="s">
        <v>101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4" t="s">
        <v>102</v>
      </c>
      <c r="R1" s="395"/>
      <c r="S1" s="398" t="s">
        <v>103</v>
      </c>
      <c r="T1" s="399"/>
      <c r="U1" s="399"/>
      <c r="V1" s="399"/>
      <c r="W1" s="399"/>
      <c r="X1" s="400"/>
      <c r="Y1" s="404" t="s">
        <v>104</v>
      </c>
      <c r="Z1" s="405"/>
      <c r="AA1" s="405"/>
      <c r="AB1" s="405"/>
      <c r="AC1" s="405"/>
      <c r="AD1" s="405"/>
      <c r="AE1" s="405"/>
      <c r="AF1" s="405"/>
      <c r="AG1" s="405"/>
    </row>
    <row r="2" spans="1:33">
      <c r="A2" s="392"/>
      <c r="B2" s="392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6"/>
      <c r="R2" s="397"/>
      <c r="S2" s="401"/>
      <c r="T2" s="402"/>
      <c r="U2" s="402"/>
      <c r="V2" s="402"/>
      <c r="W2" s="402"/>
      <c r="X2" s="403"/>
      <c r="Y2" s="391" t="s">
        <v>105</v>
      </c>
      <c r="Z2" s="391" t="s">
        <v>106</v>
      </c>
      <c r="AA2" s="391" t="s">
        <v>107</v>
      </c>
      <c r="AB2" s="391" t="s">
        <v>108</v>
      </c>
      <c r="AC2" s="391" t="s">
        <v>109</v>
      </c>
      <c r="AD2" s="390" t="s">
        <v>110</v>
      </c>
      <c r="AE2" s="391" t="s">
        <v>111</v>
      </c>
      <c r="AF2" s="391" t="s">
        <v>112</v>
      </c>
      <c r="AG2" s="391" t="s">
        <v>113</v>
      </c>
    </row>
    <row r="3" spans="1:33">
      <c r="A3" s="8" t="s">
        <v>114</v>
      </c>
      <c r="B3" s="9" t="s">
        <v>115</v>
      </c>
      <c r="C3" s="8" t="s">
        <v>116</v>
      </c>
      <c r="D3" s="9" t="s">
        <v>115</v>
      </c>
      <c r="E3" s="8" t="s">
        <v>117</v>
      </c>
      <c r="F3" s="9" t="s">
        <v>115</v>
      </c>
      <c r="G3" s="9" t="s">
        <v>118</v>
      </c>
      <c r="H3" s="9" t="s">
        <v>115</v>
      </c>
      <c r="I3" s="8" t="s">
        <v>119</v>
      </c>
      <c r="J3" s="9" t="s">
        <v>115</v>
      </c>
      <c r="K3" s="8" t="s">
        <v>120</v>
      </c>
      <c r="L3" s="9" t="s">
        <v>115</v>
      </c>
      <c r="M3" s="8" t="s">
        <v>121</v>
      </c>
      <c r="N3" s="9" t="s">
        <v>115</v>
      </c>
      <c r="O3" s="10" t="s">
        <v>122</v>
      </c>
      <c r="P3" s="9" t="s">
        <v>115</v>
      </c>
      <c r="Q3" s="11" t="s">
        <v>123</v>
      </c>
      <c r="R3" s="11" t="s">
        <v>115</v>
      </c>
      <c r="S3" s="11" t="s">
        <v>124</v>
      </c>
      <c r="T3" s="11" t="s">
        <v>115</v>
      </c>
      <c r="U3" s="11" t="s">
        <v>125</v>
      </c>
      <c r="V3" s="11" t="s">
        <v>115</v>
      </c>
      <c r="W3" s="11" t="s">
        <v>126</v>
      </c>
      <c r="X3" s="11" t="s">
        <v>115</v>
      </c>
      <c r="Y3" s="391"/>
      <c r="Z3" s="391"/>
      <c r="AA3" s="391"/>
      <c r="AB3" s="391"/>
      <c r="AC3" s="391"/>
      <c r="AD3" s="390"/>
      <c r="AE3" s="391"/>
      <c r="AF3" s="391"/>
      <c r="AG3" s="391"/>
    </row>
    <row r="4" spans="1:33">
      <c r="A4" s="12">
        <v>175</v>
      </c>
      <c r="B4" s="13">
        <v>0</v>
      </c>
      <c r="C4" s="14">
        <v>1.3541666666666667E-2</v>
      </c>
      <c r="D4" s="13">
        <v>100</v>
      </c>
      <c r="E4" s="15">
        <v>2.2999999999999998</v>
      </c>
      <c r="F4" s="13">
        <v>0</v>
      </c>
      <c r="G4" s="13">
        <v>95</v>
      </c>
      <c r="H4" s="13">
        <v>0</v>
      </c>
      <c r="I4" s="12">
        <v>2500</v>
      </c>
      <c r="J4" s="13">
        <v>0</v>
      </c>
      <c r="K4" s="12">
        <v>413</v>
      </c>
      <c r="L4" s="13">
        <v>0</v>
      </c>
      <c r="M4" s="12">
        <v>470</v>
      </c>
      <c r="N4" s="13">
        <v>0</v>
      </c>
      <c r="O4" s="16">
        <v>6.828703703703704E-3</v>
      </c>
      <c r="P4" s="13">
        <v>100</v>
      </c>
      <c r="Q4" s="12">
        <v>1</v>
      </c>
      <c r="R4" s="13">
        <v>150</v>
      </c>
      <c r="S4" s="12">
        <v>1</v>
      </c>
      <c r="T4" s="13">
        <v>150</v>
      </c>
      <c r="U4" s="12">
        <v>1</v>
      </c>
      <c r="V4" s="17">
        <v>135</v>
      </c>
      <c r="W4" s="12">
        <v>1</v>
      </c>
      <c r="X4" s="13">
        <v>120</v>
      </c>
      <c r="Y4" s="18">
        <v>4.9571759259259265E-3</v>
      </c>
      <c r="Z4" s="18">
        <v>4.8715277777777776E-3</v>
      </c>
      <c r="AA4" s="18">
        <v>4.6249999999999998E-3</v>
      </c>
      <c r="AB4" s="18">
        <v>4.4895833333333333E-3</v>
      </c>
      <c r="AC4" s="18">
        <v>4.4270833333333332E-3</v>
      </c>
      <c r="AD4" s="18">
        <v>4.2048611111111115E-3</v>
      </c>
      <c r="AE4" s="18">
        <v>4.1435185185185186E-3</v>
      </c>
      <c r="AF4" s="18">
        <v>3.9467592592592592E-3</v>
      </c>
      <c r="AG4" s="19">
        <v>100</v>
      </c>
    </row>
    <row r="5" spans="1:33">
      <c r="A5" s="12">
        <v>175.5</v>
      </c>
      <c r="B5" s="13">
        <v>1</v>
      </c>
      <c r="C5" s="14">
        <v>1.3567129629629629E-2</v>
      </c>
      <c r="D5" s="13">
        <v>99</v>
      </c>
      <c r="E5" s="12">
        <v>2.34</v>
      </c>
      <c r="F5" s="13">
        <v>1</v>
      </c>
      <c r="G5" s="13">
        <v>97.5</v>
      </c>
      <c r="H5" s="13">
        <v>1</v>
      </c>
      <c r="I5" s="12">
        <v>2580</v>
      </c>
      <c r="J5" s="13">
        <v>1</v>
      </c>
      <c r="K5" s="12">
        <v>419</v>
      </c>
      <c r="L5" s="13">
        <v>1</v>
      </c>
      <c r="M5" s="12">
        <v>480</v>
      </c>
      <c r="N5" s="13">
        <v>1</v>
      </c>
      <c r="O5" s="16">
        <v>6.8587962962962969E-3</v>
      </c>
      <c r="P5" s="13">
        <v>99</v>
      </c>
      <c r="Q5" s="12">
        <v>2</v>
      </c>
      <c r="R5" s="13">
        <v>145</v>
      </c>
      <c r="S5" s="12">
        <v>2</v>
      </c>
      <c r="T5" s="13">
        <v>145</v>
      </c>
      <c r="U5" s="12">
        <v>2</v>
      </c>
      <c r="V5" s="17">
        <v>120</v>
      </c>
      <c r="W5" s="12">
        <v>2</v>
      </c>
      <c r="X5" s="13">
        <v>100</v>
      </c>
      <c r="Y5" s="20">
        <v>4.9756944444444449E-3</v>
      </c>
      <c r="Z5" s="20">
        <v>4.8888888888888888E-3</v>
      </c>
      <c r="AA5" s="20">
        <v>4.6412037037037038E-3</v>
      </c>
      <c r="AB5" s="20">
        <v>4.5057870370370364E-3</v>
      </c>
      <c r="AC5" s="20">
        <v>4.4432870370370373E-3</v>
      </c>
      <c r="AD5" s="20">
        <v>4.2210648148148146E-3</v>
      </c>
      <c r="AE5" s="20">
        <v>4.1585648148148146E-3</v>
      </c>
      <c r="AF5" s="20">
        <v>3.960648148148148E-3</v>
      </c>
      <c r="AG5" s="19">
        <v>97</v>
      </c>
    </row>
    <row r="6" spans="1:33">
      <c r="A6" s="12">
        <v>176</v>
      </c>
      <c r="B6" s="13">
        <v>6</v>
      </c>
      <c r="C6" s="14">
        <v>1.3592592592592601E-2</v>
      </c>
      <c r="D6" s="13">
        <v>98</v>
      </c>
      <c r="E6" s="15">
        <v>2.38</v>
      </c>
      <c r="F6" s="13">
        <v>2</v>
      </c>
      <c r="G6" s="13">
        <v>100</v>
      </c>
      <c r="H6" s="13">
        <v>2</v>
      </c>
      <c r="I6" s="12">
        <v>2660</v>
      </c>
      <c r="J6" s="13">
        <v>2</v>
      </c>
      <c r="K6" s="12">
        <v>425</v>
      </c>
      <c r="L6" s="13">
        <v>2</v>
      </c>
      <c r="M6" s="12">
        <v>490</v>
      </c>
      <c r="N6" s="13">
        <v>2</v>
      </c>
      <c r="O6" s="16">
        <v>6.8888888888888897E-3</v>
      </c>
      <c r="P6" s="13">
        <v>98</v>
      </c>
      <c r="Q6" s="12">
        <v>3</v>
      </c>
      <c r="R6" s="13">
        <v>140</v>
      </c>
      <c r="S6" s="12">
        <v>3</v>
      </c>
      <c r="T6" s="13">
        <v>140</v>
      </c>
      <c r="U6" s="12">
        <v>3</v>
      </c>
      <c r="V6" s="17">
        <v>105</v>
      </c>
      <c r="W6" s="12">
        <v>3</v>
      </c>
      <c r="X6" s="13">
        <v>80</v>
      </c>
      <c r="Y6" s="20">
        <v>4.9942129629629633E-3</v>
      </c>
      <c r="Z6" s="20">
        <v>4.9074074074074072E-3</v>
      </c>
      <c r="AA6" s="20">
        <v>4.6585648148148142E-3</v>
      </c>
      <c r="AB6" s="20">
        <v>4.5219907407407405E-3</v>
      </c>
      <c r="AC6" s="20">
        <v>4.4594907407407404E-3</v>
      </c>
      <c r="AD6" s="20">
        <v>4.2361111111111106E-3</v>
      </c>
      <c r="AE6" s="20">
        <v>4.1736111111111114E-3</v>
      </c>
      <c r="AF6" s="20">
        <v>3.975694444444444E-3</v>
      </c>
      <c r="AG6" s="19">
        <v>94</v>
      </c>
    </row>
    <row r="7" spans="1:33">
      <c r="A7" s="12">
        <v>176.5</v>
      </c>
      <c r="B7" s="13">
        <v>11</v>
      </c>
      <c r="C7" s="14">
        <v>1.36180555555556E-2</v>
      </c>
      <c r="D7" s="13">
        <v>97</v>
      </c>
      <c r="E7" s="12">
        <v>2.42</v>
      </c>
      <c r="F7" s="13">
        <v>3</v>
      </c>
      <c r="G7" s="13">
        <v>102.5</v>
      </c>
      <c r="H7" s="13">
        <v>3</v>
      </c>
      <c r="I7" s="12">
        <v>2740</v>
      </c>
      <c r="J7" s="13">
        <v>3</v>
      </c>
      <c r="K7" s="12">
        <v>431</v>
      </c>
      <c r="L7" s="13">
        <v>3</v>
      </c>
      <c r="M7" s="12">
        <v>500</v>
      </c>
      <c r="N7" s="13">
        <v>3</v>
      </c>
      <c r="O7" s="16">
        <v>6.9189814814814799E-3</v>
      </c>
      <c r="P7" s="13">
        <v>97</v>
      </c>
      <c r="Q7" s="12">
        <v>4</v>
      </c>
      <c r="R7" s="13">
        <v>135</v>
      </c>
      <c r="S7" s="12">
        <v>4</v>
      </c>
      <c r="T7" s="13">
        <v>135</v>
      </c>
      <c r="U7" s="12">
        <v>4</v>
      </c>
      <c r="V7" s="17">
        <v>95</v>
      </c>
      <c r="W7" s="12">
        <v>4</v>
      </c>
      <c r="X7" s="13">
        <v>70</v>
      </c>
      <c r="Y7" s="20">
        <v>5.0115740740740737E-3</v>
      </c>
      <c r="Z7" s="20">
        <v>4.9247685185185184E-3</v>
      </c>
      <c r="AA7" s="20">
        <v>4.6759259259259263E-3</v>
      </c>
      <c r="AB7" s="20">
        <v>4.5381944444444445E-3</v>
      </c>
      <c r="AC7" s="20">
        <v>4.4756944444444445E-3</v>
      </c>
      <c r="AD7" s="20">
        <v>4.2511574074074075E-3</v>
      </c>
      <c r="AE7" s="20">
        <v>4.1886574074074074E-3</v>
      </c>
      <c r="AF7" s="20">
        <v>3.9895833333333337E-3</v>
      </c>
      <c r="AG7" s="19">
        <v>91</v>
      </c>
    </row>
    <row r="8" spans="1:33">
      <c r="A8" s="12">
        <v>177</v>
      </c>
      <c r="B8" s="13">
        <v>16</v>
      </c>
      <c r="C8" s="14">
        <v>1.3643518518518499E-2</v>
      </c>
      <c r="D8" s="13">
        <v>96</v>
      </c>
      <c r="E8" s="15">
        <v>2.46</v>
      </c>
      <c r="F8" s="13">
        <v>4</v>
      </c>
      <c r="G8" s="13">
        <v>105</v>
      </c>
      <c r="H8" s="13">
        <v>4</v>
      </c>
      <c r="I8" s="12">
        <v>2820</v>
      </c>
      <c r="J8" s="13">
        <v>4</v>
      </c>
      <c r="K8" s="12">
        <v>437</v>
      </c>
      <c r="L8" s="13">
        <v>4</v>
      </c>
      <c r="M8" s="12">
        <v>510</v>
      </c>
      <c r="N8" s="13">
        <v>4</v>
      </c>
      <c r="O8" s="16">
        <v>6.9490740740740797E-3</v>
      </c>
      <c r="P8" s="13">
        <v>96</v>
      </c>
      <c r="Q8" s="12">
        <v>5</v>
      </c>
      <c r="R8" s="13">
        <v>130</v>
      </c>
      <c r="S8" s="12">
        <v>5</v>
      </c>
      <c r="T8" s="13">
        <v>130</v>
      </c>
      <c r="U8" s="12">
        <v>5</v>
      </c>
      <c r="V8" s="17">
        <v>85</v>
      </c>
      <c r="W8" s="12">
        <v>5</v>
      </c>
      <c r="X8" s="13">
        <v>60</v>
      </c>
      <c r="Y8" s="20">
        <v>5.0300925925925921E-3</v>
      </c>
      <c r="Z8" s="20">
        <v>4.9421296296296288E-3</v>
      </c>
      <c r="AA8" s="20">
        <v>4.6921296296296303E-3</v>
      </c>
      <c r="AB8" s="20">
        <v>4.5543981481481486E-3</v>
      </c>
      <c r="AC8" s="20">
        <v>4.4918981481481485E-3</v>
      </c>
      <c r="AD8" s="20">
        <v>4.2662037037037035E-3</v>
      </c>
      <c r="AE8" s="20">
        <v>4.2037037037037034E-3</v>
      </c>
      <c r="AF8" s="20">
        <v>4.0034722222222216E-3</v>
      </c>
      <c r="AG8" s="19">
        <v>88</v>
      </c>
    </row>
    <row r="9" spans="1:33">
      <c r="A9" s="12">
        <v>177.5</v>
      </c>
      <c r="B9" s="13">
        <v>21</v>
      </c>
      <c r="C9" s="14">
        <v>1.3668981481481501E-2</v>
      </c>
      <c r="D9" s="13">
        <v>95</v>
      </c>
      <c r="E9" s="12">
        <v>2.5</v>
      </c>
      <c r="F9" s="13">
        <v>5</v>
      </c>
      <c r="G9" s="13">
        <v>107.5</v>
      </c>
      <c r="H9" s="13">
        <v>5</v>
      </c>
      <c r="I9" s="12">
        <v>2900</v>
      </c>
      <c r="J9" s="13">
        <v>5</v>
      </c>
      <c r="K9" s="12">
        <v>443</v>
      </c>
      <c r="L9" s="13">
        <v>5</v>
      </c>
      <c r="M9" s="12">
        <v>520</v>
      </c>
      <c r="N9" s="13">
        <v>5</v>
      </c>
      <c r="O9" s="16">
        <v>6.97916666666667E-3</v>
      </c>
      <c r="P9" s="13">
        <v>95</v>
      </c>
      <c r="Q9" s="12">
        <v>6</v>
      </c>
      <c r="R9" s="13">
        <v>125</v>
      </c>
      <c r="S9" s="12">
        <v>6</v>
      </c>
      <c r="T9" s="13">
        <v>125</v>
      </c>
      <c r="U9" s="12">
        <v>6</v>
      </c>
      <c r="V9" s="17">
        <v>75</v>
      </c>
      <c r="W9" s="12">
        <v>6</v>
      </c>
      <c r="X9" s="13">
        <v>50</v>
      </c>
      <c r="Y9" s="21">
        <v>5.0486111111111105E-3</v>
      </c>
      <c r="Z9" s="21">
        <v>4.9606481481481481E-3</v>
      </c>
      <c r="AA9" s="21">
        <v>4.7094907407407407E-3</v>
      </c>
      <c r="AB9" s="21">
        <v>4.5706018518518526E-3</v>
      </c>
      <c r="AC9" s="21">
        <v>4.5081018518518517E-3</v>
      </c>
      <c r="AD9" s="21">
        <v>4.2824074074074075E-3</v>
      </c>
      <c r="AE9" s="21">
        <v>4.2187500000000003E-3</v>
      </c>
      <c r="AF9" s="21">
        <v>4.0185185185185194E-3</v>
      </c>
      <c r="AG9" s="19">
        <v>85</v>
      </c>
    </row>
    <row r="10" spans="1:33">
      <c r="A10" s="12">
        <v>178</v>
      </c>
      <c r="B10" s="13">
        <v>26</v>
      </c>
      <c r="C10" s="14">
        <v>1.36944444444444E-2</v>
      </c>
      <c r="D10" s="13">
        <v>94</v>
      </c>
      <c r="E10" s="15">
        <v>2.54</v>
      </c>
      <c r="F10" s="13">
        <v>6</v>
      </c>
      <c r="G10" s="13">
        <v>110</v>
      </c>
      <c r="H10" s="13">
        <v>6</v>
      </c>
      <c r="I10" s="12">
        <v>2980</v>
      </c>
      <c r="J10" s="13">
        <v>6</v>
      </c>
      <c r="K10" s="12">
        <v>449</v>
      </c>
      <c r="L10" s="13">
        <v>6</v>
      </c>
      <c r="M10" s="12">
        <v>530</v>
      </c>
      <c r="N10" s="13">
        <v>6</v>
      </c>
      <c r="O10" s="16">
        <v>7.0092592592592602E-3</v>
      </c>
      <c r="P10" s="13">
        <v>94</v>
      </c>
      <c r="Q10" s="12">
        <v>7</v>
      </c>
      <c r="R10" s="13">
        <v>120</v>
      </c>
      <c r="S10" s="12">
        <v>7</v>
      </c>
      <c r="T10" s="13">
        <v>120</v>
      </c>
      <c r="U10" s="12">
        <v>7</v>
      </c>
      <c r="V10" s="17">
        <v>65</v>
      </c>
      <c r="W10" s="12">
        <v>7</v>
      </c>
      <c r="X10" s="13">
        <v>40</v>
      </c>
      <c r="Y10" s="20">
        <v>5.0682870370370369E-3</v>
      </c>
      <c r="Z10" s="20">
        <v>4.9803240740740736E-3</v>
      </c>
      <c r="AA10" s="20">
        <v>4.7280092592592591E-3</v>
      </c>
      <c r="AB10" s="20">
        <v>4.5891203703703701E-3</v>
      </c>
      <c r="AC10" s="20">
        <v>4.526620370370371E-3</v>
      </c>
      <c r="AD10" s="20">
        <v>4.2997685185185179E-3</v>
      </c>
      <c r="AE10" s="20">
        <v>4.2361111111111106E-3</v>
      </c>
      <c r="AF10" s="20">
        <v>4.0347222222222225E-3</v>
      </c>
      <c r="AG10" s="19">
        <v>82</v>
      </c>
    </row>
    <row r="11" spans="1:33">
      <c r="A11" s="12">
        <v>178.5</v>
      </c>
      <c r="B11" s="13">
        <v>31</v>
      </c>
      <c r="C11" s="14">
        <v>1.3719907407407399E-2</v>
      </c>
      <c r="D11" s="13">
        <v>93</v>
      </c>
      <c r="E11" s="12">
        <v>2.58</v>
      </c>
      <c r="F11" s="13">
        <v>7</v>
      </c>
      <c r="G11" s="13">
        <v>112.5</v>
      </c>
      <c r="H11" s="13">
        <v>7</v>
      </c>
      <c r="I11" s="12">
        <v>3060</v>
      </c>
      <c r="J11" s="13">
        <v>7</v>
      </c>
      <c r="K11" s="12">
        <v>455</v>
      </c>
      <c r="L11" s="13">
        <v>7</v>
      </c>
      <c r="M11" s="12">
        <v>540</v>
      </c>
      <c r="N11" s="13">
        <v>7</v>
      </c>
      <c r="O11" s="16">
        <v>7.0393518518518496E-3</v>
      </c>
      <c r="P11" s="13">
        <v>93</v>
      </c>
      <c r="Q11" s="12">
        <v>8</v>
      </c>
      <c r="R11" s="13">
        <v>115</v>
      </c>
      <c r="S11" s="12">
        <v>8</v>
      </c>
      <c r="T11" s="13">
        <v>115</v>
      </c>
      <c r="U11" s="12">
        <v>8</v>
      </c>
      <c r="V11" s="17">
        <v>55</v>
      </c>
      <c r="W11" s="12">
        <v>8</v>
      </c>
      <c r="X11" s="13">
        <v>30</v>
      </c>
      <c r="Y11" s="20">
        <v>5.0891203703703697E-3</v>
      </c>
      <c r="Z11" s="20">
        <v>5.0000000000000001E-3</v>
      </c>
      <c r="AA11" s="20">
        <v>4.7465277777777775E-3</v>
      </c>
      <c r="AB11" s="20">
        <v>4.6076388888888885E-3</v>
      </c>
      <c r="AC11" s="20">
        <v>4.5439814814814813E-3</v>
      </c>
      <c r="AD11" s="20">
        <v>4.3159722222222219E-3</v>
      </c>
      <c r="AE11" s="20">
        <v>4.2534722222222219E-3</v>
      </c>
      <c r="AF11" s="20">
        <v>4.0509259259259257E-3</v>
      </c>
      <c r="AG11" s="19">
        <v>79</v>
      </c>
    </row>
    <row r="12" spans="1:33">
      <c r="A12" s="12">
        <v>179</v>
      </c>
      <c r="B12" s="13">
        <v>36</v>
      </c>
      <c r="C12" s="14">
        <v>1.3745370370370401E-2</v>
      </c>
      <c r="D12" s="13">
        <v>92</v>
      </c>
      <c r="E12" s="15">
        <v>2.62</v>
      </c>
      <c r="F12" s="13">
        <v>8</v>
      </c>
      <c r="G12" s="13">
        <v>115</v>
      </c>
      <c r="H12" s="13">
        <v>8</v>
      </c>
      <c r="I12" s="12">
        <v>3140</v>
      </c>
      <c r="J12" s="13">
        <v>8</v>
      </c>
      <c r="K12" s="12">
        <v>461</v>
      </c>
      <c r="L12" s="13">
        <v>8</v>
      </c>
      <c r="M12" s="12">
        <v>550</v>
      </c>
      <c r="N12" s="13">
        <v>8</v>
      </c>
      <c r="O12" s="16">
        <v>7.0694444444444502E-3</v>
      </c>
      <c r="P12" s="13">
        <v>92</v>
      </c>
      <c r="Q12" s="12">
        <v>9</v>
      </c>
      <c r="R12" s="13">
        <v>110</v>
      </c>
      <c r="S12" s="12">
        <v>9</v>
      </c>
      <c r="T12" s="13">
        <v>110</v>
      </c>
      <c r="U12" s="12">
        <v>9</v>
      </c>
      <c r="V12" s="17">
        <v>45</v>
      </c>
      <c r="W12" s="12">
        <v>9</v>
      </c>
      <c r="X12" s="13">
        <v>20</v>
      </c>
      <c r="Y12" s="20">
        <v>5.1087962962962962E-3</v>
      </c>
      <c r="Z12" s="20">
        <v>5.0196759259259266E-3</v>
      </c>
      <c r="AA12" s="20">
        <v>4.7662037037037039E-3</v>
      </c>
      <c r="AB12" s="20">
        <v>4.6261574074074078E-3</v>
      </c>
      <c r="AC12" s="20">
        <v>4.5624999999999997E-3</v>
      </c>
      <c r="AD12" s="20">
        <v>4.333333333333334E-3</v>
      </c>
      <c r="AE12" s="20">
        <v>4.2696759259259259E-3</v>
      </c>
      <c r="AF12" s="20">
        <v>4.0671296296296297E-3</v>
      </c>
      <c r="AG12" s="19">
        <v>76</v>
      </c>
    </row>
    <row r="13" spans="1:33">
      <c r="A13" s="12">
        <v>179.5</v>
      </c>
      <c r="B13" s="13">
        <v>41</v>
      </c>
      <c r="C13" s="14">
        <v>1.37708333333333E-2</v>
      </c>
      <c r="D13" s="13">
        <v>91</v>
      </c>
      <c r="E13" s="12">
        <v>2.66</v>
      </c>
      <c r="F13" s="13">
        <v>9</v>
      </c>
      <c r="G13" s="13">
        <v>117.5</v>
      </c>
      <c r="H13" s="13">
        <v>9</v>
      </c>
      <c r="I13" s="12">
        <v>3220</v>
      </c>
      <c r="J13" s="13">
        <v>9</v>
      </c>
      <c r="K13" s="12">
        <v>467</v>
      </c>
      <c r="L13" s="13">
        <v>9</v>
      </c>
      <c r="M13" s="12">
        <v>560</v>
      </c>
      <c r="N13" s="13">
        <v>9</v>
      </c>
      <c r="O13" s="16">
        <v>7.0995370370370396E-3</v>
      </c>
      <c r="P13" s="13">
        <v>91</v>
      </c>
      <c r="Q13" s="12">
        <v>10</v>
      </c>
      <c r="R13" s="13">
        <v>105</v>
      </c>
      <c r="S13" s="12">
        <v>10</v>
      </c>
      <c r="T13" s="13">
        <v>105</v>
      </c>
      <c r="U13" s="12">
        <v>10</v>
      </c>
      <c r="V13" s="17">
        <v>35</v>
      </c>
      <c r="W13" s="12">
        <v>10</v>
      </c>
      <c r="X13" s="13">
        <v>10</v>
      </c>
      <c r="Y13" s="20">
        <v>5.1296296296296298E-3</v>
      </c>
      <c r="Z13" s="20">
        <v>5.0405092592592593E-3</v>
      </c>
      <c r="AA13" s="20">
        <v>4.7847222222222223E-3</v>
      </c>
      <c r="AB13" s="20">
        <v>4.6446759259259262E-3</v>
      </c>
      <c r="AC13" s="20">
        <v>4.5810185185185181E-3</v>
      </c>
      <c r="AD13" s="20">
        <v>4.3506944444444444E-3</v>
      </c>
      <c r="AE13" s="20">
        <v>4.2870370370370371E-3</v>
      </c>
      <c r="AF13" s="20">
        <v>4.0833333333333338E-3</v>
      </c>
      <c r="AG13" s="19">
        <v>73</v>
      </c>
    </row>
    <row r="14" spans="1:33">
      <c r="A14" s="12">
        <v>180</v>
      </c>
      <c r="B14" s="13">
        <v>46</v>
      </c>
      <c r="C14" s="14">
        <v>1.37962962962963E-2</v>
      </c>
      <c r="D14" s="13">
        <v>90</v>
      </c>
      <c r="E14" s="15">
        <v>2.7</v>
      </c>
      <c r="F14" s="13">
        <v>10</v>
      </c>
      <c r="G14" s="13">
        <v>120</v>
      </c>
      <c r="H14" s="13">
        <v>10</v>
      </c>
      <c r="I14" s="12">
        <v>3300</v>
      </c>
      <c r="J14" s="13">
        <v>10</v>
      </c>
      <c r="K14" s="12">
        <v>473</v>
      </c>
      <c r="L14" s="13">
        <v>10</v>
      </c>
      <c r="M14" s="12">
        <v>570</v>
      </c>
      <c r="N14" s="13">
        <v>10</v>
      </c>
      <c r="O14" s="16">
        <v>7.1296296296296299E-3</v>
      </c>
      <c r="P14" s="13">
        <v>90</v>
      </c>
      <c r="Q14" s="12">
        <v>11</v>
      </c>
      <c r="R14" s="13">
        <v>100</v>
      </c>
      <c r="S14" s="12">
        <v>11</v>
      </c>
      <c r="T14" s="13">
        <v>100</v>
      </c>
      <c r="U14" s="12">
        <v>11</v>
      </c>
      <c r="V14" s="17">
        <v>25</v>
      </c>
      <c r="W14" s="12"/>
      <c r="X14" s="13"/>
      <c r="Y14" s="21">
        <v>5.1493055555555554E-3</v>
      </c>
      <c r="Z14" s="21">
        <v>5.0601851851851858E-3</v>
      </c>
      <c r="AA14" s="21">
        <v>4.8032407407407407E-3</v>
      </c>
      <c r="AB14" s="21">
        <v>4.6631944444444446E-3</v>
      </c>
      <c r="AC14" s="21">
        <v>4.5983796296296293E-3</v>
      </c>
      <c r="AD14" s="21">
        <v>4.3680555555555556E-3</v>
      </c>
      <c r="AE14" s="21">
        <v>4.3043981481481483E-3</v>
      </c>
      <c r="AF14" s="21">
        <v>4.099537037037037E-3</v>
      </c>
      <c r="AG14" s="19">
        <v>70</v>
      </c>
    </row>
    <row r="15" spans="1:33">
      <c r="A15" s="12">
        <v>180.5</v>
      </c>
      <c r="B15" s="13">
        <v>51</v>
      </c>
      <c r="C15" s="14">
        <v>1.38217592592592E-2</v>
      </c>
      <c r="D15" s="13">
        <v>89</v>
      </c>
      <c r="E15" s="12">
        <v>2.74</v>
      </c>
      <c r="F15" s="13">
        <v>11</v>
      </c>
      <c r="G15" s="13">
        <v>122.5</v>
      </c>
      <c r="H15" s="13">
        <v>11</v>
      </c>
      <c r="I15" s="12">
        <v>3380</v>
      </c>
      <c r="J15" s="13">
        <v>11</v>
      </c>
      <c r="K15" s="12">
        <v>479</v>
      </c>
      <c r="L15" s="13">
        <v>11</v>
      </c>
      <c r="M15" s="12">
        <v>580</v>
      </c>
      <c r="N15" s="13">
        <v>11</v>
      </c>
      <c r="O15" s="16">
        <v>7.1597222222222296E-3</v>
      </c>
      <c r="P15" s="13">
        <v>89</v>
      </c>
      <c r="Q15" s="12">
        <v>12</v>
      </c>
      <c r="R15" s="13">
        <v>95</v>
      </c>
      <c r="S15" s="12">
        <v>12</v>
      </c>
      <c r="T15" s="13">
        <v>95</v>
      </c>
      <c r="U15" s="12">
        <v>12</v>
      </c>
      <c r="V15" s="17">
        <v>15</v>
      </c>
      <c r="W15" s="12"/>
      <c r="X15" s="13"/>
      <c r="Y15" s="20">
        <v>5.177083333333333E-3</v>
      </c>
      <c r="Z15" s="20">
        <v>5.0868055555555554E-3</v>
      </c>
      <c r="AA15" s="20">
        <v>4.828703703703704E-3</v>
      </c>
      <c r="AB15" s="20">
        <v>4.6874999999999998E-3</v>
      </c>
      <c r="AC15" s="20">
        <v>4.6226851851851854E-3</v>
      </c>
      <c r="AD15" s="20">
        <v>4.3912037037037036E-3</v>
      </c>
      <c r="AE15" s="20">
        <v>4.3263888888888892E-3</v>
      </c>
      <c r="AF15" s="20">
        <v>4.1203703703703706E-3</v>
      </c>
      <c r="AG15" s="19">
        <v>67</v>
      </c>
    </row>
    <row r="16" spans="1:33">
      <c r="A16" s="12">
        <v>181</v>
      </c>
      <c r="B16" s="13">
        <v>56</v>
      </c>
      <c r="C16" s="14">
        <v>1.38472222222222E-2</v>
      </c>
      <c r="D16" s="13">
        <v>88</v>
      </c>
      <c r="E16" s="15">
        <v>2.78</v>
      </c>
      <c r="F16" s="13">
        <v>12</v>
      </c>
      <c r="G16" s="13">
        <v>125</v>
      </c>
      <c r="H16" s="13">
        <v>12</v>
      </c>
      <c r="I16" s="12">
        <v>3460</v>
      </c>
      <c r="J16" s="13">
        <v>12</v>
      </c>
      <c r="K16" s="12">
        <v>485</v>
      </c>
      <c r="L16" s="13">
        <v>12</v>
      </c>
      <c r="M16" s="12">
        <v>590</v>
      </c>
      <c r="N16" s="13">
        <v>12</v>
      </c>
      <c r="O16" s="16">
        <v>7.1898148148148199E-3</v>
      </c>
      <c r="P16" s="13">
        <v>88</v>
      </c>
      <c r="Q16" s="12">
        <v>13</v>
      </c>
      <c r="R16" s="13">
        <v>90</v>
      </c>
      <c r="S16" s="12">
        <v>13</v>
      </c>
      <c r="T16" s="13">
        <v>90</v>
      </c>
      <c r="U16" s="12">
        <v>13</v>
      </c>
      <c r="V16" s="17">
        <v>5</v>
      </c>
      <c r="W16" s="12"/>
      <c r="X16" s="13"/>
      <c r="Y16" s="20">
        <v>5.2037037037037034E-3</v>
      </c>
      <c r="Z16" s="20">
        <v>5.1134259259259258E-3</v>
      </c>
      <c r="AA16" s="20">
        <v>4.8541666666666672E-3</v>
      </c>
      <c r="AB16" s="20">
        <v>4.7118055555555559E-3</v>
      </c>
      <c r="AC16" s="20">
        <v>4.6469907407407406E-3</v>
      </c>
      <c r="AD16" s="20">
        <v>4.4143518518518516E-3</v>
      </c>
      <c r="AE16" s="20">
        <v>4.3495370370370372E-3</v>
      </c>
      <c r="AF16" s="20">
        <v>4.1423611111111114E-3</v>
      </c>
      <c r="AG16" s="19">
        <v>64</v>
      </c>
    </row>
    <row r="17" spans="1:33">
      <c r="A17" s="12">
        <v>181.5</v>
      </c>
      <c r="B17" s="13">
        <v>61</v>
      </c>
      <c r="C17" s="14">
        <v>1.38726851851852E-2</v>
      </c>
      <c r="D17" s="13">
        <v>87</v>
      </c>
      <c r="E17" s="12">
        <v>2.82</v>
      </c>
      <c r="F17" s="13">
        <v>13</v>
      </c>
      <c r="G17" s="13">
        <v>127.5</v>
      </c>
      <c r="H17" s="13">
        <v>13</v>
      </c>
      <c r="I17" s="12">
        <v>3540</v>
      </c>
      <c r="J17" s="13">
        <v>13</v>
      </c>
      <c r="K17" s="12">
        <v>491</v>
      </c>
      <c r="L17" s="13">
        <v>13</v>
      </c>
      <c r="M17" s="12">
        <v>600</v>
      </c>
      <c r="N17" s="13">
        <v>13</v>
      </c>
      <c r="O17" s="16">
        <v>7.2199074074074101E-3</v>
      </c>
      <c r="P17" s="13">
        <v>87</v>
      </c>
      <c r="Q17" s="12">
        <v>14</v>
      </c>
      <c r="R17" s="13">
        <v>85</v>
      </c>
      <c r="S17" s="12">
        <v>14</v>
      </c>
      <c r="T17" s="13">
        <v>85</v>
      </c>
      <c r="U17" s="12"/>
      <c r="V17" s="17"/>
      <c r="W17" s="13"/>
      <c r="X17" s="13"/>
      <c r="Y17" s="20">
        <v>5.2314814814814819E-3</v>
      </c>
      <c r="Z17" s="20">
        <v>5.1400462962962962E-3</v>
      </c>
      <c r="AA17" s="20">
        <v>4.8796296296296296E-3</v>
      </c>
      <c r="AB17" s="20">
        <v>4.7361111111111111E-3</v>
      </c>
      <c r="AC17" s="20">
        <v>4.6712962962962958E-3</v>
      </c>
      <c r="AD17" s="20">
        <v>4.4374999999999996E-3</v>
      </c>
      <c r="AE17" s="20">
        <v>4.3726851851851852E-3</v>
      </c>
      <c r="AF17" s="20">
        <v>4.1747685185185186E-3</v>
      </c>
      <c r="AG17" s="19">
        <v>61</v>
      </c>
    </row>
    <row r="18" spans="1:33">
      <c r="A18" s="12">
        <v>182</v>
      </c>
      <c r="B18" s="13">
        <v>66</v>
      </c>
      <c r="C18" s="14">
        <v>1.38981481481481E-2</v>
      </c>
      <c r="D18" s="13">
        <v>86</v>
      </c>
      <c r="E18" s="15">
        <v>2.86</v>
      </c>
      <c r="F18" s="13">
        <v>14</v>
      </c>
      <c r="G18" s="13">
        <v>130</v>
      </c>
      <c r="H18" s="13">
        <v>14</v>
      </c>
      <c r="I18" s="12">
        <v>3620</v>
      </c>
      <c r="J18" s="13">
        <v>14</v>
      </c>
      <c r="K18" s="12">
        <v>497</v>
      </c>
      <c r="L18" s="13">
        <v>14</v>
      </c>
      <c r="M18" s="12">
        <v>610</v>
      </c>
      <c r="N18" s="13">
        <v>14</v>
      </c>
      <c r="O18" s="16">
        <v>7.2500000000000004E-3</v>
      </c>
      <c r="P18" s="13">
        <v>86</v>
      </c>
      <c r="Q18" s="12">
        <v>15</v>
      </c>
      <c r="R18" s="13">
        <v>80</v>
      </c>
      <c r="S18" s="12">
        <v>15</v>
      </c>
      <c r="T18" s="13">
        <v>80</v>
      </c>
      <c r="U18" s="12"/>
      <c r="V18" s="17"/>
      <c r="W18" s="13"/>
      <c r="X18" s="13"/>
      <c r="Y18" s="20">
        <v>5.2581018518518515E-3</v>
      </c>
      <c r="Z18" s="20">
        <v>5.1666666666666675E-3</v>
      </c>
      <c r="AA18" s="20">
        <v>4.9050925925925928E-3</v>
      </c>
      <c r="AB18" s="20">
        <v>4.7615740740740735E-3</v>
      </c>
      <c r="AC18" s="20">
        <v>4.6956018518518518E-3</v>
      </c>
      <c r="AD18" s="20">
        <v>4.4606481481481476E-3</v>
      </c>
      <c r="AE18" s="20">
        <v>4.394675925925926E-3</v>
      </c>
      <c r="AF18" s="20">
        <v>4.185185185185185E-3</v>
      </c>
      <c r="AG18" s="19">
        <v>58</v>
      </c>
    </row>
    <row r="19" spans="1:33">
      <c r="A19" s="12">
        <v>182.5</v>
      </c>
      <c r="B19" s="13">
        <v>71</v>
      </c>
      <c r="C19" s="14">
        <v>1.39236111111111E-2</v>
      </c>
      <c r="D19" s="13">
        <v>85</v>
      </c>
      <c r="E19" s="12">
        <v>2.9</v>
      </c>
      <c r="F19" s="13">
        <v>15</v>
      </c>
      <c r="G19" s="13">
        <v>132.5</v>
      </c>
      <c r="H19" s="13">
        <v>15</v>
      </c>
      <c r="I19" s="12">
        <v>3700</v>
      </c>
      <c r="J19" s="13">
        <v>15</v>
      </c>
      <c r="K19" s="12">
        <v>503</v>
      </c>
      <c r="L19" s="13">
        <v>15</v>
      </c>
      <c r="M19" s="12">
        <v>620</v>
      </c>
      <c r="N19" s="13">
        <v>15</v>
      </c>
      <c r="O19" s="16">
        <v>7.2800925925926002E-3</v>
      </c>
      <c r="P19" s="13">
        <v>85</v>
      </c>
      <c r="Q19" s="12">
        <v>16</v>
      </c>
      <c r="R19" s="13">
        <v>75</v>
      </c>
      <c r="S19" s="12">
        <v>16</v>
      </c>
      <c r="T19" s="13">
        <v>75</v>
      </c>
      <c r="U19" s="12"/>
      <c r="V19" s="17"/>
      <c r="W19" s="13"/>
      <c r="X19" s="13"/>
      <c r="Y19" s="21">
        <v>5.2847222222222219E-3</v>
      </c>
      <c r="Z19" s="21">
        <v>5.1932870370370371E-3</v>
      </c>
      <c r="AA19" s="21">
        <v>4.9305555555555552E-3</v>
      </c>
      <c r="AB19" s="21">
        <v>4.7858796296296295E-3</v>
      </c>
      <c r="AC19" s="21">
        <v>4.7199074074074079E-3</v>
      </c>
      <c r="AD19" s="21">
        <v>4.4826388888888893E-3</v>
      </c>
      <c r="AE19" s="21">
        <v>4.417824074074074E-3</v>
      </c>
      <c r="AF19" s="21">
        <v>4.2071759259259258E-3</v>
      </c>
      <c r="AG19" s="19">
        <v>55</v>
      </c>
    </row>
    <row r="20" spans="1:33">
      <c r="A20" s="12">
        <v>183</v>
      </c>
      <c r="B20" s="13">
        <v>76</v>
      </c>
      <c r="C20" s="14">
        <v>1.39490740740741E-2</v>
      </c>
      <c r="D20" s="13">
        <v>84</v>
      </c>
      <c r="E20" s="15">
        <v>2.94</v>
      </c>
      <c r="F20" s="13">
        <v>16</v>
      </c>
      <c r="G20" s="13">
        <v>135</v>
      </c>
      <c r="H20" s="13">
        <v>16</v>
      </c>
      <c r="I20" s="12">
        <v>3780</v>
      </c>
      <c r="J20" s="13">
        <v>16</v>
      </c>
      <c r="K20" s="12">
        <v>509</v>
      </c>
      <c r="L20" s="13">
        <v>16</v>
      </c>
      <c r="M20" s="12">
        <v>630</v>
      </c>
      <c r="N20" s="13">
        <v>16</v>
      </c>
      <c r="O20" s="16">
        <v>7.3101851851851904E-3</v>
      </c>
      <c r="P20" s="13">
        <v>84</v>
      </c>
      <c r="Q20" s="12">
        <v>17</v>
      </c>
      <c r="R20" s="13">
        <v>70</v>
      </c>
      <c r="S20" s="12">
        <v>17</v>
      </c>
      <c r="T20" s="13">
        <v>70</v>
      </c>
      <c r="U20" s="12"/>
      <c r="V20" s="17"/>
      <c r="W20" s="13"/>
      <c r="X20" s="13"/>
      <c r="Y20" s="20">
        <v>5.3194444444444452E-3</v>
      </c>
      <c r="Z20" s="20">
        <v>5.2268518518518515E-3</v>
      </c>
      <c r="AA20" s="20">
        <v>4.9618055555555552E-3</v>
      </c>
      <c r="AB20" s="20">
        <v>4.8159722222222224E-3</v>
      </c>
      <c r="AC20" s="20">
        <v>4.7499999999999999E-3</v>
      </c>
      <c r="AD20" s="20">
        <v>4.5115740740740741E-3</v>
      </c>
      <c r="AE20" s="20">
        <v>4.4456018518518516E-3</v>
      </c>
      <c r="AF20" s="20">
        <v>4.2337962962962963E-3</v>
      </c>
      <c r="AG20" s="19">
        <v>52</v>
      </c>
    </row>
    <row r="21" spans="1:33">
      <c r="A21" s="12">
        <v>183.5</v>
      </c>
      <c r="B21" s="13">
        <v>78</v>
      </c>
      <c r="C21" s="14">
        <v>1.3974537037037001E-2</v>
      </c>
      <c r="D21" s="13">
        <v>83</v>
      </c>
      <c r="E21" s="12">
        <v>2.98</v>
      </c>
      <c r="F21" s="13">
        <v>17</v>
      </c>
      <c r="G21" s="13">
        <v>137.5</v>
      </c>
      <c r="H21" s="13">
        <v>17</v>
      </c>
      <c r="I21" s="12">
        <v>3860</v>
      </c>
      <c r="J21" s="13">
        <v>17</v>
      </c>
      <c r="K21" s="12">
        <v>515</v>
      </c>
      <c r="L21" s="13">
        <v>17</v>
      </c>
      <c r="M21" s="12">
        <v>640</v>
      </c>
      <c r="N21" s="13">
        <v>17</v>
      </c>
      <c r="O21" s="16">
        <v>7.3402777777777798E-3</v>
      </c>
      <c r="P21" s="13">
        <v>83</v>
      </c>
      <c r="Q21" s="12">
        <v>18</v>
      </c>
      <c r="R21" s="13">
        <v>65</v>
      </c>
      <c r="S21" s="12">
        <v>18</v>
      </c>
      <c r="T21" s="13">
        <v>65</v>
      </c>
      <c r="U21" s="12"/>
      <c r="V21" s="17"/>
      <c r="W21" s="13"/>
      <c r="X21" s="13"/>
      <c r="Y21" s="20">
        <v>5.3530092592592587E-3</v>
      </c>
      <c r="Z21" s="20">
        <v>5.2592592592592587E-3</v>
      </c>
      <c r="AA21" s="20">
        <v>4.9930555555555553E-3</v>
      </c>
      <c r="AB21" s="20">
        <v>4.8472222222222224E-3</v>
      </c>
      <c r="AC21" s="20">
        <v>4.7800925925925919E-3</v>
      </c>
      <c r="AD21" s="20">
        <v>4.5405092592592589E-3</v>
      </c>
      <c r="AE21" s="20">
        <v>4.4745370370370373E-3</v>
      </c>
      <c r="AF21" s="20">
        <v>4.2615740740740739E-3</v>
      </c>
      <c r="AG21" s="19">
        <v>49</v>
      </c>
    </row>
    <row r="22" spans="1:33">
      <c r="A22" s="12">
        <v>184</v>
      </c>
      <c r="B22" s="13">
        <v>78</v>
      </c>
      <c r="C22" s="14">
        <v>1.4E-2</v>
      </c>
      <c r="D22" s="13">
        <v>82</v>
      </c>
      <c r="E22" s="15">
        <v>3.02</v>
      </c>
      <c r="F22" s="13">
        <v>18</v>
      </c>
      <c r="G22" s="13">
        <v>140</v>
      </c>
      <c r="H22" s="13">
        <v>18</v>
      </c>
      <c r="I22" s="12">
        <v>3940</v>
      </c>
      <c r="J22" s="13">
        <v>18</v>
      </c>
      <c r="K22" s="12">
        <v>521</v>
      </c>
      <c r="L22" s="13">
        <v>18</v>
      </c>
      <c r="M22" s="12">
        <v>650</v>
      </c>
      <c r="N22" s="13">
        <v>18</v>
      </c>
      <c r="O22" s="16">
        <v>7.3703703703703804E-3</v>
      </c>
      <c r="P22" s="13">
        <v>82</v>
      </c>
      <c r="Q22" s="12">
        <v>19</v>
      </c>
      <c r="R22" s="13">
        <v>60</v>
      </c>
      <c r="S22" s="12">
        <v>19</v>
      </c>
      <c r="T22" s="13">
        <v>60</v>
      </c>
      <c r="U22" s="12"/>
      <c r="V22" s="17"/>
      <c r="W22" s="13"/>
      <c r="X22" s="13"/>
      <c r="Y22" s="20">
        <v>5.386574074074074E-3</v>
      </c>
      <c r="Z22" s="20">
        <v>5.2928240740740739E-3</v>
      </c>
      <c r="AA22" s="20">
        <v>5.0254629629629625E-3</v>
      </c>
      <c r="AB22" s="20">
        <v>4.8773148148148144E-3</v>
      </c>
      <c r="AC22" s="20">
        <v>4.8101851851851856E-3</v>
      </c>
      <c r="AD22" s="20">
        <v>4.5694444444444446E-3</v>
      </c>
      <c r="AE22" s="20">
        <v>4.5023148148148149E-3</v>
      </c>
      <c r="AF22" s="20">
        <v>4.2881944444444443E-3</v>
      </c>
      <c r="AG22" s="19">
        <v>46</v>
      </c>
    </row>
    <row r="23" spans="1:33">
      <c r="A23" s="12">
        <v>184.5</v>
      </c>
      <c r="B23" s="13">
        <v>80</v>
      </c>
      <c r="C23" s="14">
        <v>1.4025462962962899E-2</v>
      </c>
      <c r="D23" s="13">
        <v>81</v>
      </c>
      <c r="E23" s="12">
        <v>3.06</v>
      </c>
      <c r="F23" s="13">
        <v>19</v>
      </c>
      <c r="G23" s="13">
        <v>142.5</v>
      </c>
      <c r="H23" s="13">
        <v>19</v>
      </c>
      <c r="I23" s="12">
        <v>4020</v>
      </c>
      <c r="J23" s="13">
        <v>19</v>
      </c>
      <c r="K23" s="12">
        <v>527</v>
      </c>
      <c r="L23" s="13">
        <v>19</v>
      </c>
      <c r="M23" s="12">
        <v>660</v>
      </c>
      <c r="N23" s="13">
        <v>19</v>
      </c>
      <c r="O23" s="16">
        <v>7.4004629629629698E-3</v>
      </c>
      <c r="P23" s="13">
        <v>81</v>
      </c>
      <c r="Q23" s="12">
        <v>20</v>
      </c>
      <c r="R23" s="13">
        <v>55</v>
      </c>
      <c r="S23" s="12">
        <v>20</v>
      </c>
      <c r="T23" s="13">
        <v>55</v>
      </c>
      <c r="U23" s="12"/>
      <c r="V23" s="17"/>
      <c r="W23" s="13"/>
      <c r="X23" s="13"/>
      <c r="Y23" s="20">
        <v>5.4201388888888884E-3</v>
      </c>
      <c r="Z23" s="20">
        <v>5.3263888888888883E-3</v>
      </c>
      <c r="AA23" s="20">
        <v>5.0567129629629625E-3</v>
      </c>
      <c r="AB23" s="20">
        <v>4.9085648148148144E-3</v>
      </c>
      <c r="AC23" s="20">
        <v>4.8414351851851856E-3</v>
      </c>
      <c r="AD23" s="20">
        <v>4.5983796296296293E-3</v>
      </c>
      <c r="AE23" s="20">
        <v>4.5312499999999997E-3</v>
      </c>
      <c r="AF23" s="20">
        <v>4.3148148148148147E-3</v>
      </c>
      <c r="AG23" s="19">
        <v>43</v>
      </c>
    </row>
    <row r="24" spans="1:33">
      <c r="A24" s="12">
        <v>185</v>
      </c>
      <c r="B24" s="13">
        <v>80</v>
      </c>
      <c r="C24" s="14">
        <v>1.4050925925925901E-2</v>
      </c>
      <c r="D24" s="13">
        <v>80</v>
      </c>
      <c r="E24" s="15">
        <v>3.1</v>
      </c>
      <c r="F24" s="13">
        <v>20</v>
      </c>
      <c r="G24" s="13">
        <v>145</v>
      </c>
      <c r="H24" s="13">
        <v>20</v>
      </c>
      <c r="I24" s="12">
        <v>4100</v>
      </c>
      <c r="J24" s="13">
        <v>20</v>
      </c>
      <c r="K24" s="12">
        <v>533</v>
      </c>
      <c r="L24" s="13">
        <v>20</v>
      </c>
      <c r="M24" s="12">
        <v>670</v>
      </c>
      <c r="N24" s="13">
        <v>20</v>
      </c>
      <c r="O24" s="16">
        <v>7.43055555555556E-3</v>
      </c>
      <c r="P24" s="13">
        <v>80</v>
      </c>
      <c r="Q24" s="12">
        <v>21</v>
      </c>
      <c r="R24" s="13">
        <v>50</v>
      </c>
      <c r="S24" s="12">
        <v>21</v>
      </c>
      <c r="T24" s="13">
        <v>50</v>
      </c>
      <c r="U24" s="12"/>
      <c r="V24" s="17"/>
      <c r="W24" s="13"/>
      <c r="X24" s="13"/>
      <c r="Y24" s="21">
        <v>5.4548611111111117E-3</v>
      </c>
      <c r="Z24" s="21">
        <v>5.3599537037037036E-3</v>
      </c>
      <c r="AA24" s="21">
        <v>5.0879629629629634E-3</v>
      </c>
      <c r="AB24" s="21">
        <v>4.9386574074074072E-3</v>
      </c>
      <c r="AC24" s="21">
        <v>4.8715277777777776E-3</v>
      </c>
      <c r="AD24" s="21">
        <v>4.6273148148148141E-3</v>
      </c>
      <c r="AE24" s="21">
        <v>4.5590277777777773E-3</v>
      </c>
      <c r="AF24" s="21">
        <v>4.3414351851851852E-3</v>
      </c>
      <c r="AG24" s="19">
        <v>40</v>
      </c>
    </row>
    <row r="25" spans="1:33">
      <c r="A25" s="12">
        <v>185.5</v>
      </c>
      <c r="B25" s="13">
        <v>82</v>
      </c>
      <c r="C25" s="14">
        <v>1.40763888888889E-2</v>
      </c>
      <c r="D25" s="13">
        <v>79</v>
      </c>
      <c r="E25" s="12">
        <v>3.14</v>
      </c>
      <c r="F25" s="13">
        <v>21</v>
      </c>
      <c r="G25" s="13">
        <v>147.5</v>
      </c>
      <c r="H25" s="13">
        <v>21</v>
      </c>
      <c r="I25" s="12">
        <v>4180</v>
      </c>
      <c r="J25" s="13">
        <v>21</v>
      </c>
      <c r="K25" s="12">
        <v>539</v>
      </c>
      <c r="L25" s="13">
        <v>21</v>
      </c>
      <c r="M25" s="12">
        <v>680</v>
      </c>
      <c r="N25" s="13">
        <v>21</v>
      </c>
      <c r="O25" s="16">
        <v>7.4606481481481503E-3</v>
      </c>
      <c r="P25" s="13">
        <v>79</v>
      </c>
      <c r="Q25" s="12">
        <v>22</v>
      </c>
      <c r="R25" s="13">
        <v>45</v>
      </c>
      <c r="S25" s="12">
        <v>22</v>
      </c>
      <c r="T25" s="13">
        <v>45</v>
      </c>
      <c r="U25" s="12"/>
      <c r="V25" s="17"/>
      <c r="W25" s="13"/>
      <c r="X25" s="13"/>
      <c r="Y25" s="20">
        <v>5.5046296296296301E-3</v>
      </c>
      <c r="Z25" s="20">
        <v>5.4085648148148148E-3</v>
      </c>
      <c r="AA25" s="20">
        <v>5.1342592592592594E-3</v>
      </c>
      <c r="AB25" s="20">
        <v>4.9837962962962961E-3</v>
      </c>
      <c r="AC25" s="20">
        <v>4.9155092592592592E-3</v>
      </c>
      <c r="AD25" s="20">
        <v>4.6689814814814814E-3</v>
      </c>
      <c r="AE25" s="20">
        <v>4.6006944444444446E-3</v>
      </c>
      <c r="AF25" s="20">
        <v>4.3819444444444444E-3</v>
      </c>
      <c r="AG25" s="19">
        <v>37</v>
      </c>
    </row>
    <row r="26" spans="1:33">
      <c r="A26" s="12">
        <v>186</v>
      </c>
      <c r="B26" s="13">
        <v>82</v>
      </c>
      <c r="C26" s="14">
        <v>1.4101851851851799E-2</v>
      </c>
      <c r="D26" s="13">
        <v>78</v>
      </c>
      <c r="E26" s="15">
        <v>3.18</v>
      </c>
      <c r="F26" s="13">
        <v>22</v>
      </c>
      <c r="G26" s="13">
        <v>150</v>
      </c>
      <c r="H26" s="13">
        <v>22</v>
      </c>
      <c r="I26" s="12">
        <v>4260</v>
      </c>
      <c r="J26" s="13">
        <v>22</v>
      </c>
      <c r="K26" s="12">
        <v>545</v>
      </c>
      <c r="L26" s="13">
        <v>22</v>
      </c>
      <c r="M26" s="12">
        <v>690</v>
      </c>
      <c r="N26" s="13">
        <v>22</v>
      </c>
      <c r="O26" s="16">
        <v>7.4907407407407501E-3</v>
      </c>
      <c r="P26" s="13">
        <v>78</v>
      </c>
      <c r="Q26" s="12">
        <v>23</v>
      </c>
      <c r="R26" s="13">
        <v>40</v>
      </c>
      <c r="S26" s="12">
        <v>23</v>
      </c>
      <c r="T26" s="13">
        <v>40</v>
      </c>
      <c r="U26" s="12"/>
      <c r="V26" s="17"/>
      <c r="W26" s="13"/>
      <c r="X26" s="13"/>
      <c r="Y26" s="20">
        <v>5.5543981481481477E-3</v>
      </c>
      <c r="Z26" s="20">
        <v>5.4571759259259252E-3</v>
      </c>
      <c r="AA26" s="20">
        <v>5.1805555555555554E-3</v>
      </c>
      <c r="AB26" s="20">
        <v>5.0289351851851849E-3</v>
      </c>
      <c r="AC26" s="20">
        <v>4.9641203703703705E-3</v>
      </c>
      <c r="AD26" s="20">
        <v>4.7106481481481478E-3</v>
      </c>
      <c r="AE26" s="20">
        <v>4.6423611111111119E-3</v>
      </c>
      <c r="AF26" s="20">
        <v>4.4212962962962956E-3</v>
      </c>
      <c r="AG26" s="19">
        <v>34</v>
      </c>
    </row>
    <row r="27" spans="1:33">
      <c r="A27" s="12">
        <v>186.5</v>
      </c>
      <c r="B27" s="13">
        <v>84</v>
      </c>
      <c r="C27" s="14">
        <v>1.4127314814814799E-2</v>
      </c>
      <c r="D27" s="13">
        <v>77</v>
      </c>
      <c r="E27" s="12">
        <v>3.22</v>
      </c>
      <c r="F27" s="13">
        <v>23</v>
      </c>
      <c r="G27" s="13">
        <v>152.5</v>
      </c>
      <c r="H27" s="13">
        <v>23</v>
      </c>
      <c r="I27" s="12">
        <v>4340</v>
      </c>
      <c r="J27" s="13">
        <v>23</v>
      </c>
      <c r="K27" s="12">
        <v>551</v>
      </c>
      <c r="L27" s="13">
        <v>23</v>
      </c>
      <c r="M27" s="12">
        <v>700</v>
      </c>
      <c r="N27" s="13">
        <v>23</v>
      </c>
      <c r="O27" s="16">
        <v>7.5208333333333403E-3</v>
      </c>
      <c r="P27" s="13">
        <v>77</v>
      </c>
      <c r="Q27" s="12">
        <v>24</v>
      </c>
      <c r="R27" s="13">
        <v>35</v>
      </c>
      <c r="S27" s="12">
        <v>24</v>
      </c>
      <c r="T27" s="13">
        <v>35</v>
      </c>
      <c r="U27" s="12"/>
      <c r="V27" s="17"/>
      <c r="W27" s="13"/>
      <c r="X27" s="13"/>
      <c r="Y27" s="20">
        <v>5.604166666666667E-3</v>
      </c>
      <c r="Z27" s="20">
        <v>5.5057870370370373E-3</v>
      </c>
      <c r="AA27" s="20">
        <v>5.2268518518518515E-3</v>
      </c>
      <c r="AB27" s="20">
        <v>5.0740740740740737E-3</v>
      </c>
      <c r="AC27" s="20">
        <v>5.0046296296296297E-3</v>
      </c>
      <c r="AD27" s="20">
        <v>4.7534722222222223E-3</v>
      </c>
      <c r="AE27" s="20">
        <v>4.6840277777777774E-3</v>
      </c>
      <c r="AF27" s="20">
        <v>4.4606481481481476E-3</v>
      </c>
      <c r="AG27" s="19">
        <v>31</v>
      </c>
    </row>
    <row r="28" spans="1:33">
      <c r="A28" s="12">
        <v>187</v>
      </c>
      <c r="B28" s="13">
        <v>84</v>
      </c>
      <c r="C28" s="14">
        <v>1.41527777777777E-2</v>
      </c>
      <c r="D28" s="13">
        <v>76</v>
      </c>
      <c r="E28" s="15">
        <v>3.26</v>
      </c>
      <c r="F28" s="13">
        <v>24</v>
      </c>
      <c r="G28" s="13">
        <v>155</v>
      </c>
      <c r="H28" s="13">
        <v>24</v>
      </c>
      <c r="I28" s="12">
        <v>4420</v>
      </c>
      <c r="J28" s="13">
        <v>24</v>
      </c>
      <c r="K28" s="12">
        <v>557</v>
      </c>
      <c r="L28" s="13">
        <v>24</v>
      </c>
      <c r="M28" s="12">
        <v>710</v>
      </c>
      <c r="N28" s="13">
        <v>24</v>
      </c>
      <c r="O28" s="16">
        <v>7.5509259259259297E-3</v>
      </c>
      <c r="P28" s="13">
        <v>76</v>
      </c>
      <c r="Q28" s="12">
        <v>25</v>
      </c>
      <c r="R28" s="13">
        <v>30</v>
      </c>
      <c r="S28" s="12">
        <v>25</v>
      </c>
      <c r="T28" s="13">
        <v>30</v>
      </c>
      <c r="U28" s="12"/>
      <c r="V28" s="17"/>
      <c r="W28" s="13"/>
      <c r="X28" s="13"/>
      <c r="Y28" s="20">
        <v>5.6527777777777783E-3</v>
      </c>
      <c r="Z28" s="20">
        <v>5.5543981481481477E-3</v>
      </c>
      <c r="AA28" s="20">
        <v>5.2731481481481483E-3</v>
      </c>
      <c r="AB28" s="20">
        <v>5.1192129629629634E-3</v>
      </c>
      <c r="AC28" s="20">
        <v>5.0486111111111105E-3</v>
      </c>
      <c r="AD28" s="20">
        <v>4.7951388888888896E-3</v>
      </c>
      <c r="AE28" s="20">
        <v>4.7256944444444447E-3</v>
      </c>
      <c r="AF28" s="20">
        <v>4.5000000000000005E-3</v>
      </c>
      <c r="AG28" s="19">
        <v>28</v>
      </c>
    </row>
    <row r="29" spans="1:33">
      <c r="A29" s="12">
        <v>187.5</v>
      </c>
      <c r="B29" s="13">
        <v>86</v>
      </c>
      <c r="C29" s="14">
        <v>1.41782407407407E-2</v>
      </c>
      <c r="D29" s="13">
        <v>75</v>
      </c>
      <c r="E29" s="12">
        <v>3.3</v>
      </c>
      <c r="F29" s="13">
        <v>25</v>
      </c>
      <c r="G29" s="13">
        <v>157.5</v>
      </c>
      <c r="H29" s="13">
        <v>25</v>
      </c>
      <c r="I29" s="12">
        <v>4500</v>
      </c>
      <c r="J29" s="13">
        <v>25</v>
      </c>
      <c r="K29" s="12">
        <v>563</v>
      </c>
      <c r="L29" s="13">
        <v>25</v>
      </c>
      <c r="M29" s="12">
        <v>720</v>
      </c>
      <c r="N29" s="13">
        <v>25</v>
      </c>
      <c r="O29" s="16">
        <v>7.5810185185185303E-3</v>
      </c>
      <c r="P29" s="13">
        <v>75</v>
      </c>
      <c r="Q29" s="12">
        <v>26</v>
      </c>
      <c r="R29" s="13">
        <v>25</v>
      </c>
      <c r="S29" s="12">
        <v>26</v>
      </c>
      <c r="T29" s="13">
        <v>25</v>
      </c>
      <c r="U29" s="12"/>
      <c r="V29" s="17"/>
      <c r="W29" s="13"/>
      <c r="X29" s="13"/>
      <c r="Y29" s="21">
        <v>5.7025462962962958E-3</v>
      </c>
      <c r="Z29" s="21">
        <v>5.604166666666667E-3</v>
      </c>
      <c r="AA29" s="21">
        <v>5.3194444444444452E-3</v>
      </c>
      <c r="AB29" s="21">
        <v>5.1643518518518514E-3</v>
      </c>
      <c r="AC29" s="21">
        <v>5.0925925925925921E-3</v>
      </c>
      <c r="AD29" s="21">
        <v>4.8379629629629632E-3</v>
      </c>
      <c r="AE29" s="21">
        <v>4.7662037037037039E-3</v>
      </c>
      <c r="AF29" s="21">
        <v>4.5393518518518526E-3</v>
      </c>
      <c r="AG29" s="19">
        <v>25</v>
      </c>
    </row>
    <row r="30" spans="1:33">
      <c r="A30" s="12">
        <v>188</v>
      </c>
      <c r="B30" s="13">
        <v>86</v>
      </c>
      <c r="C30" s="14">
        <v>1.4203703703703699E-2</v>
      </c>
      <c r="D30" s="13">
        <v>74</v>
      </c>
      <c r="E30" s="15">
        <v>3.34</v>
      </c>
      <c r="F30" s="13">
        <v>26</v>
      </c>
      <c r="G30" s="13">
        <v>160</v>
      </c>
      <c r="H30" s="13">
        <v>26</v>
      </c>
      <c r="I30" s="12">
        <v>4580</v>
      </c>
      <c r="J30" s="13">
        <v>26</v>
      </c>
      <c r="K30" s="12">
        <v>569</v>
      </c>
      <c r="L30" s="13">
        <v>26</v>
      </c>
      <c r="M30" s="12">
        <v>730</v>
      </c>
      <c r="N30" s="13">
        <v>26</v>
      </c>
      <c r="O30" s="16">
        <v>7.6111111111111197E-3</v>
      </c>
      <c r="P30" s="13">
        <v>74</v>
      </c>
      <c r="Q30" s="12">
        <v>27</v>
      </c>
      <c r="R30" s="13">
        <v>20</v>
      </c>
      <c r="S30" s="12">
        <v>27</v>
      </c>
      <c r="T30" s="13">
        <v>20</v>
      </c>
      <c r="U30" s="12"/>
      <c r="V30" s="17"/>
      <c r="W30" s="13"/>
      <c r="X30" s="13"/>
      <c r="Y30" s="20">
        <v>5.7592592592592591E-3</v>
      </c>
      <c r="Z30" s="20">
        <v>5.6597222222222222E-3</v>
      </c>
      <c r="AA30" s="20">
        <v>5.3726851851851852E-3</v>
      </c>
      <c r="AB30" s="20">
        <v>5.2152777777777779E-3</v>
      </c>
      <c r="AC30" s="20">
        <v>5.1435185185185186E-3</v>
      </c>
      <c r="AD30" s="20">
        <v>4.8854166666666672E-3</v>
      </c>
      <c r="AE30" s="20">
        <v>4.8136574074074071E-3</v>
      </c>
      <c r="AF30" s="20">
        <v>4.5844907407407405E-3</v>
      </c>
      <c r="AG30" s="19">
        <v>22</v>
      </c>
    </row>
    <row r="31" spans="1:33">
      <c r="A31" s="12">
        <v>188.5</v>
      </c>
      <c r="B31" s="13">
        <v>88</v>
      </c>
      <c r="C31" s="14">
        <v>1.42291666666666E-2</v>
      </c>
      <c r="D31" s="13">
        <v>73</v>
      </c>
      <c r="E31" s="12">
        <v>3.38</v>
      </c>
      <c r="F31" s="13">
        <v>27</v>
      </c>
      <c r="G31" s="13">
        <v>162.5</v>
      </c>
      <c r="H31" s="13">
        <v>27</v>
      </c>
      <c r="I31" s="12">
        <v>4660</v>
      </c>
      <c r="J31" s="13">
        <v>27</v>
      </c>
      <c r="K31" s="12">
        <v>575</v>
      </c>
      <c r="L31" s="13">
        <v>27</v>
      </c>
      <c r="M31" s="12">
        <v>740</v>
      </c>
      <c r="N31" s="13">
        <v>27</v>
      </c>
      <c r="O31" s="16">
        <v>7.6412037037037099E-3</v>
      </c>
      <c r="P31" s="13">
        <v>73</v>
      </c>
      <c r="Q31" s="12">
        <v>28</v>
      </c>
      <c r="R31" s="13">
        <v>15</v>
      </c>
      <c r="S31" s="12">
        <v>28</v>
      </c>
      <c r="T31" s="13">
        <v>15</v>
      </c>
      <c r="U31" s="12"/>
      <c r="V31" s="17"/>
      <c r="W31" s="13"/>
      <c r="X31" s="13"/>
      <c r="Y31" s="20">
        <v>5.8275462962962968E-3</v>
      </c>
      <c r="Z31" s="20">
        <v>5.7256944444444438E-3</v>
      </c>
      <c r="AA31" s="20">
        <v>5.4363425925925924E-3</v>
      </c>
      <c r="AB31" s="20">
        <v>5.2766203703703699E-3</v>
      </c>
      <c r="AC31" s="20">
        <v>5.2037037037037034E-3</v>
      </c>
      <c r="AD31" s="20">
        <v>4.9432870370370368E-3</v>
      </c>
      <c r="AE31" s="20">
        <v>4.8703703703703704E-3</v>
      </c>
      <c r="AF31" s="20">
        <v>4.6388888888888886E-3</v>
      </c>
      <c r="AG31" s="19">
        <v>19</v>
      </c>
    </row>
    <row r="32" spans="1:33">
      <c r="A32" s="12">
        <v>189</v>
      </c>
      <c r="B32" s="13">
        <v>88</v>
      </c>
      <c r="C32" s="14">
        <v>1.42546296296296E-2</v>
      </c>
      <c r="D32" s="13">
        <v>72</v>
      </c>
      <c r="E32" s="15">
        <v>3.42</v>
      </c>
      <c r="F32" s="13">
        <v>28</v>
      </c>
      <c r="G32" s="13">
        <v>165</v>
      </c>
      <c r="H32" s="13">
        <v>28</v>
      </c>
      <c r="I32" s="12">
        <v>4740</v>
      </c>
      <c r="J32" s="13">
        <v>28</v>
      </c>
      <c r="K32" s="12">
        <v>581</v>
      </c>
      <c r="L32" s="13">
        <v>28</v>
      </c>
      <c r="M32" s="12">
        <v>750</v>
      </c>
      <c r="N32" s="13">
        <v>28</v>
      </c>
      <c r="O32" s="16">
        <v>7.6712962962963002E-3</v>
      </c>
      <c r="P32" s="13">
        <v>72</v>
      </c>
      <c r="Q32" s="12">
        <v>29</v>
      </c>
      <c r="R32" s="13">
        <v>10</v>
      </c>
      <c r="S32" s="12">
        <v>29</v>
      </c>
      <c r="T32" s="13">
        <v>10</v>
      </c>
      <c r="U32" s="12"/>
      <c r="V32" s="17"/>
      <c r="W32" s="13"/>
      <c r="X32" s="13"/>
      <c r="Y32" s="20">
        <v>5.9062500000000009E-3</v>
      </c>
      <c r="Z32" s="20">
        <v>5.8032407407407408E-3</v>
      </c>
      <c r="AA32" s="20">
        <v>5.5092592592592589E-3</v>
      </c>
      <c r="AB32" s="20">
        <v>5.3483796296296291E-3</v>
      </c>
      <c r="AC32" s="20">
        <v>5.2743055555555555E-3</v>
      </c>
      <c r="AD32" s="20">
        <v>5.0104166666666665E-3</v>
      </c>
      <c r="AE32" s="20">
        <v>4.9363425925925929E-3</v>
      </c>
      <c r="AF32" s="20">
        <v>4.7013888888888886E-3</v>
      </c>
      <c r="AG32" s="19">
        <v>16</v>
      </c>
    </row>
    <row r="33" spans="1:33">
      <c r="A33" s="12">
        <v>189.5</v>
      </c>
      <c r="B33" s="13">
        <v>90</v>
      </c>
      <c r="C33" s="14">
        <v>1.4280092592592599E-2</v>
      </c>
      <c r="D33" s="13">
        <v>71</v>
      </c>
      <c r="E33" s="12">
        <v>3.46</v>
      </c>
      <c r="F33" s="13">
        <v>29</v>
      </c>
      <c r="G33" s="13">
        <v>167.5</v>
      </c>
      <c r="H33" s="13">
        <v>29</v>
      </c>
      <c r="I33" s="12">
        <v>4820</v>
      </c>
      <c r="J33" s="13">
        <v>29</v>
      </c>
      <c r="K33" s="12">
        <v>587</v>
      </c>
      <c r="L33" s="13">
        <v>29</v>
      </c>
      <c r="M33" s="12">
        <v>760</v>
      </c>
      <c r="N33" s="13">
        <v>29</v>
      </c>
      <c r="O33" s="16">
        <v>7.7013888888889E-3</v>
      </c>
      <c r="P33" s="13">
        <v>71</v>
      </c>
      <c r="Q33" s="12">
        <v>30</v>
      </c>
      <c r="R33" s="13">
        <v>5</v>
      </c>
      <c r="S33" s="12">
        <v>30</v>
      </c>
      <c r="T33" s="13">
        <v>5</v>
      </c>
      <c r="U33" s="12"/>
      <c r="V33" s="17"/>
      <c r="W33" s="13"/>
      <c r="X33" s="13"/>
      <c r="Y33" s="20">
        <v>5.9965277777777777E-3</v>
      </c>
      <c r="Z33" s="22">
        <v>5.8923611111111112E-3</v>
      </c>
      <c r="AA33" s="20">
        <v>5.5937500000000006E-3</v>
      </c>
      <c r="AB33" s="20">
        <v>5.4293981481481485E-3</v>
      </c>
      <c r="AC33" s="20">
        <v>5.355324074074074E-3</v>
      </c>
      <c r="AD33" s="20">
        <v>5.0868055555555554E-3</v>
      </c>
      <c r="AE33" s="20">
        <v>5.0115740740740737E-3</v>
      </c>
      <c r="AF33" s="20">
        <v>4.7731481481481479E-3</v>
      </c>
      <c r="AG33" s="19">
        <v>13</v>
      </c>
    </row>
    <row r="34" spans="1:33">
      <c r="A34" s="12">
        <v>190</v>
      </c>
      <c r="B34" s="13">
        <v>90</v>
      </c>
      <c r="C34" s="14">
        <v>1.43055555555555E-2</v>
      </c>
      <c r="D34" s="13">
        <v>70</v>
      </c>
      <c r="E34" s="15">
        <v>3.5</v>
      </c>
      <c r="F34" s="13">
        <v>30</v>
      </c>
      <c r="G34" s="13">
        <v>170</v>
      </c>
      <c r="H34" s="13">
        <v>30</v>
      </c>
      <c r="I34" s="12">
        <v>4900</v>
      </c>
      <c r="J34" s="13">
        <v>30</v>
      </c>
      <c r="K34" s="12">
        <v>593</v>
      </c>
      <c r="L34" s="13">
        <v>30</v>
      </c>
      <c r="M34" s="12">
        <v>770</v>
      </c>
      <c r="N34" s="13">
        <v>30</v>
      </c>
      <c r="O34" s="16">
        <v>7.7314814814814902E-3</v>
      </c>
      <c r="P34" s="13">
        <v>70</v>
      </c>
      <c r="Q34" s="12">
        <v>31</v>
      </c>
      <c r="R34" s="13">
        <v>0</v>
      </c>
      <c r="S34" s="12"/>
      <c r="T34" s="13"/>
      <c r="U34" s="12"/>
      <c r="V34" s="17"/>
      <c r="W34" s="13"/>
      <c r="X34" s="13"/>
      <c r="Y34" s="21">
        <v>6.0983796296296298E-3</v>
      </c>
      <c r="Z34" s="23">
        <v>5.991898148148149E-3</v>
      </c>
      <c r="AA34" s="21">
        <v>5.688657407407407E-3</v>
      </c>
      <c r="AB34" s="21">
        <v>5.5219907407407405E-3</v>
      </c>
      <c r="AC34" s="21">
        <v>5.4456018518518516E-3</v>
      </c>
      <c r="AD34" s="21">
        <v>5.1724537037037034E-3</v>
      </c>
      <c r="AE34" s="21">
        <v>5.0972222222222226E-3</v>
      </c>
      <c r="AF34" s="21">
        <v>4.8541666666666672E-3</v>
      </c>
      <c r="AG34" s="19">
        <v>10</v>
      </c>
    </row>
    <row r="35" spans="1:33">
      <c r="A35" s="12">
        <v>190.5</v>
      </c>
      <c r="B35" s="13">
        <v>91</v>
      </c>
      <c r="C35" s="14">
        <v>1.43310185185185E-2</v>
      </c>
      <c r="D35" s="13">
        <v>69</v>
      </c>
      <c r="E35" s="12">
        <v>3.54</v>
      </c>
      <c r="F35" s="13">
        <v>31</v>
      </c>
      <c r="G35" s="13">
        <v>172.5</v>
      </c>
      <c r="H35" s="13">
        <v>31</v>
      </c>
      <c r="I35" s="12">
        <v>4980</v>
      </c>
      <c r="J35" s="13">
        <v>31</v>
      </c>
      <c r="K35" s="12">
        <v>599</v>
      </c>
      <c r="L35" s="13">
        <v>31</v>
      </c>
      <c r="M35" s="12">
        <v>780</v>
      </c>
      <c r="N35" s="13">
        <v>31</v>
      </c>
      <c r="O35" s="16">
        <v>7.7615740740740796E-3</v>
      </c>
      <c r="P35" s="13">
        <v>69</v>
      </c>
      <c r="Q35" s="12"/>
      <c r="R35" s="13"/>
      <c r="S35" s="12"/>
      <c r="T35" s="13"/>
      <c r="U35" s="12"/>
      <c r="V35" s="17"/>
      <c r="W35" s="13"/>
      <c r="X35" s="13"/>
      <c r="Y35" s="20">
        <v>6.2118055555555564E-3</v>
      </c>
      <c r="Z35" s="22">
        <v>6.1030092592592594E-3</v>
      </c>
      <c r="AA35" s="20">
        <v>5.7939814814814824E-3</v>
      </c>
      <c r="AB35" s="20">
        <v>5.6238425925925926E-3</v>
      </c>
      <c r="AC35" s="20">
        <v>5.5462962962962957E-3</v>
      </c>
      <c r="AD35" s="20">
        <v>5.2685185185185187E-3</v>
      </c>
      <c r="AE35" s="20">
        <v>5.1909722222222218E-3</v>
      </c>
      <c r="AF35" s="24">
        <v>4.9444444444444449E-3</v>
      </c>
      <c r="AG35" s="19">
        <v>7</v>
      </c>
    </row>
    <row r="36" spans="1:33">
      <c r="A36" s="12">
        <v>191</v>
      </c>
      <c r="B36" s="13">
        <v>91</v>
      </c>
      <c r="C36" s="14">
        <v>1.4356481481481401E-2</v>
      </c>
      <c r="D36" s="13">
        <v>68</v>
      </c>
      <c r="E36" s="15">
        <v>3.58</v>
      </c>
      <c r="F36" s="13">
        <v>32</v>
      </c>
      <c r="G36" s="13">
        <v>175</v>
      </c>
      <c r="H36" s="13">
        <v>32</v>
      </c>
      <c r="I36" s="12">
        <v>5060</v>
      </c>
      <c r="J36" s="13">
        <v>32</v>
      </c>
      <c r="K36" s="12">
        <v>605</v>
      </c>
      <c r="L36" s="13">
        <v>32</v>
      </c>
      <c r="M36" s="12">
        <v>790</v>
      </c>
      <c r="N36" s="13">
        <v>32</v>
      </c>
      <c r="O36" s="16">
        <v>7.7916666666666802E-3</v>
      </c>
      <c r="P36" s="13">
        <v>68</v>
      </c>
      <c r="Q36" s="12"/>
      <c r="R36" s="13"/>
      <c r="S36" s="12"/>
      <c r="T36" s="13"/>
      <c r="U36" s="12"/>
      <c r="V36" s="17"/>
      <c r="W36" s="13"/>
      <c r="X36" s="13"/>
      <c r="Y36" s="20">
        <v>6.3356481481481484E-3</v>
      </c>
      <c r="Z36" s="22">
        <v>6.2256944444444443E-3</v>
      </c>
      <c r="AA36" s="20">
        <v>5.9097222222222225E-3</v>
      </c>
      <c r="AB36" s="20">
        <v>5.7361111111111111E-3</v>
      </c>
      <c r="AC36" s="20">
        <v>5.657407407407407E-3</v>
      </c>
      <c r="AD36" s="20">
        <v>5.3738425925925924E-3</v>
      </c>
      <c r="AE36" s="20">
        <v>5.2951388888888883E-3</v>
      </c>
      <c r="AF36" s="20">
        <v>5.0428240740740737E-3</v>
      </c>
      <c r="AG36" s="19">
        <v>4</v>
      </c>
    </row>
    <row r="37" spans="1:33">
      <c r="A37" s="12">
        <v>191.5</v>
      </c>
      <c r="B37" s="13">
        <v>92</v>
      </c>
      <c r="C37" s="14">
        <v>1.43819444444444E-2</v>
      </c>
      <c r="D37" s="13">
        <v>67</v>
      </c>
      <c r="E37" s="12">
        <v>3.62</v>
      </c>
      <c r="F37" s="13">
        <v>33</v>
      </c>
      <c r="G37" s="13">
        <v>177.5</v>
      </c>
      <c r="H37" s="13">
        <v>33</v>
      </c>
      <c r="I37" s="12">
        <v>5140</v>
      </c>
      <c r="J37" s="13">
        <v>33</v>
      </c>
      <c r="K37" s="12">
        <v>611</v>
      </c>
      <c r="L37" s="13">
        <v>33</v>
      </c>
      <c r="M37" s="12">
        <v>800</v>
      </c>
      <c r="N37" s="13">
        <v>33</v>
      </c>
      <c r="O37" s="16">
        <v>7.8217592592592696E-3</v>
      </c>
      <c r="P37" s="13">
        <v>67</v>
      </c>
      <c r="Q37" s="12"/>
      <c r="R37" s="13"/>
      <c r="S37" s="12"/>
      <c r="T37" s="13"/>
      <c r="U37" s="12"/>
      <c r="V37" s="17"/>
      <c r="W37" s="13"/>
      <c r="X37" s="13"/>
      <c r="Y37" s="20">
        <v>6.4710648148148149E-3</v>
      </c>
      <c r="Z37" s="22">
        <v>6.3587962962962964E-3</v>
      </c>
      <c r="AA37" s="20">
        <v>6.0358796296296298E-3</v>
      </c>
      <c r="AB37" s="20">
        <v>5.8587962962962968E-3</v>
      </c>
      <c r="AC37" s="24">
        <v>5.7789351851851856E-3</v>
      </c>
      <c r="AD37" s="20">
        <v>5.4895833333333333E-3</v>
      </c>
      <c r="AE37" s="20">
        <v>5.4085648148148148E-3</v>
      </c>
      <c r="AF37" s="20">
        <v>5.1504629629629635E-3</v>
      </c>
      <c r="AG37" s="19">
        <v>1</v>
      </c>
    </row>
    <row r="38" spans="1:33">
      <c r="A38" s="12">
        <v>192</v>
      </c>
      <c r="B38" s="13">
        <v>92</v>
      </c>
      <c r="C38" s="14">
        <v>1.44074074074074E-2</v>
      </c>
      <c r="D38" s="13">
        <v>66</v>
      </c>
      <c r="E38" s="15">
        <v>3.66</v>
      </c>
      <c r="F38" s="13">
        <v>34</v>
      </c>
      <c r="G38" s="13">
        <v>180</v>
      </c>
      <c r="H38" s="13">
        <v>34</v>
      </c>
      <c r="I38" s="12">
        <v>5220</v>
      </c>
      <c r="J38" s="13">
        <v>34</v>
      </c>
      <c r="K38" s="12">
        <v>617</v>
      </c>
      <c r="L38" s="13">
        <v>34</v>
      </c>
      <c r="M38" s="12">
        <v>810</v>
      </c>
      <c r="N38" s="13">
        <v>34</v>
      </c>
      <c r="O38" s="16">
        <v>7.8518518518518599E-3</v>
      </c>
      <c r="P38" s="13">
        <v>66</v>
      </c>
      <c r="Q38" s="12"/>
      <c r="R38" s="13"/>
      <c r="S38" s="12"/>
      <c r="T38" s="13"/>
      <c r="U38" s="12"/>
      <c r="V38" s="17"/>
      <c r="W38" s="13"/>
      <c r="X38" s="13"/>
      <c r="Y38" s="20">
        <v>6.618055555555555E-3</v>
      </c>
      <c r="Z38" s="22">
        <v>6.5023148148148149E-3</v>
      </c>
      <c r="AA38" s="20">
        <v>6.1736111111111115E-3</v>
      </c>
      <c r="AB38" s="20">
        <v>5.991898148148149E-3</v>
      </c>
      <c r="AC38" s="24">
        <v>5.9097222222222225E-3</v>
      </c>
      <c r="AD38" s="20">
        <v>5.6134259259259271E-3</v>
      </c>
      <c r="AE38" s="20">
        <v>5.5312500000000006E-3</v>
      </c>
      <c r="AF38" s="20">
        <v>5.2673611111111115E-3</v>
      </c>
      <c r="AG38" s="7"/>
    </row>
    <row r="39" spans="1:33">
      <c r="A39" s="12">
        <v>192.5</v>
      </c>
      <c r="B39" s="13">
        <v>93</v>
      </c>
      <c r="C39" s="14">
        <v>1.4432870370370301E-2</v>
      </c>
      <c r="D39" s="13">
        <v>65</v>
      </c>
      <c r="E39" s="12">
        <v>3.7</v>
      </c>
      <c r="F39" s="13">
        <v>35</v>
      </c>
      <c r="G39" s="13">
        <v>182.5</v>
      </c>
      <c r="H39" s="13">
        <v>35</v>
      </c>
      <c r="I39" s="12">
        <v>5300</v>
      </c>
      <c r="J39" s="13">
        <v>35</v>
      </c>
      <c r="K39" s="12">
        <v>623</v>
      </c>
      <c r="L39" s="13">
        <v>35</v>
      </c>
      <c r="M39" s="12">
        <v>820</v>
      </c>
      <c r="N39" s="13">
        <v>35</v>
      </c>
      <c r="O39" s="16">
        <v>7.8819444444444501E-3</v>
      </c>
      <c r="P39" s="13">
        <v>65</v>
      </c>
      <c r="Q39" s="12"/>
      <c r="R39" s="13"/>
      <c r="S39" s="12"/>
      <c r="T39" s="13"/>
      <c r="U39" s="12"/>
      <c r="V39" s="17"/>
      <c r="W39" s="13"/>
      <c r="X39" s="13"/>
      <c r="Y39" s="25">
        <v>6.7754629629629623E-3</v>
      </c>
      <c r="Z39" s="26">
        <v>6.657407407407407E-3</v>
      </c>
      <c r="AA39" s="27">
        <v>6.3206018518518516E-3</v>
      </c>
      <c r="AB39" s="27">
        <v>6.1354166666666675E-3</v>
      </c>
      <c r="AC39" s="27">
        <v>6.0509259259259257E-3</v>
      </c>
      <c r="AD39" s="27">
        <v>5.7476851851851855E-3</v>
      </c>
      <c r="AE39" s="27">
        <v>5.6631944444444438E-3</v>
      </c>
      <c r="AF39" s="27">
        <v>5.3935185185185188E-3</v>
      </c>
      <c r="AG39" s="7"/>
    </row>
    <row r="40" spans="1:33">
      <c r="A40" s="12">
        <v>193</v>
      </c>
      <c r="B40" s="13">
        <v>93</v>
      </c>
      <c r="C40" s="14">
        <v>1.44583333333333E-2</v>
      </c>
      <c r="D40" s="13">
        <v>64</v>
      </c>
      <c r="E40" s="15">
        <v>3.74</v>
      </c>
      <c r="F40" s="13">
        <v>36</v>
      </c>
      <c r="G40" s="13">
        <v>185</v>
      </c>
      <c r="H40" s="13">
        <v>36</v>
      </c>
      <c r="I40" s="12">
        <v>5380</v>
      </c>
      <c r="J40" s="13">
        <v>36</v>
      </c>
      <c r="K40" s="12">
        <v>629</v>
      </c>
      <c r="L40" s="13">
        <v>36</v>
      </c>
      <c r="M40" s="12">
        <v>830</v>
      </c>
      <c r="N40" s="13">
        <v>36</v>
      </c>
      <c r="O40" s="16">
        <v>7.9120370370370403E-3</v>
      </c>
      <c r="P40" s="13">
        <v>64</v>
      </c>
      <c r="Q40" s="12"/>
      <c r="R40" s="13"/>
      <c r="S40" s="12"/>
      <c r="T40" s="13"/>
      <c r="U40" s="12"/>
      <c r="V40" s="17"/>
      <c r="W40" s="13"/>
      <c r="X40" s="13"/>
      <c r="Y40" s="7"/>
      <c r="Z40" s="7"/>
      <c r="AA40" s="7"/>
      <c r="AB40" s="7"/>
      <c r="AC40" s="7"/>
      <c r="AD40" s="7"/>
      <c r="AE40" s="7"/>
      <c r="AF40" s="7"/>
      <c r="AG40" s="7"/>
    </row>
    <row r="41" spans="1:33">
      <c r="A41" s="12">
        <v>193.5</v>
      </c>
      <c r="B41" s="13">
        <v>94</v>
      </c>
      <c r="C41" s="14">
        <v>1.44837962962962E-2</v>
      </c>
      <c r="D41" s="13">
        <v>63</v>
      </c>
      <c r="E41" s="12">
        <v>3.78</v>
      </c>
      <c r="F41" s="13">
        <v>37</v>
      </c>
      <c r="G41" s="13">
        <v>187.5</v>
      </c>
      <c r="H41" s="13">
        <v>37</v>
      </c>
      <c r="I41" s="12">
        <v>5460</v>
      </c>
      <c r="J41" s="13">
        <v>37</v>
      </c>
      <c r="K41" s="12">
        <v>635</v>
      </c>
      <c r="L41" s="13">
        <v>37</v>
      </c>
      <c r="M41" s="12">
        <v>840</v>
      </c>
      <c r="N41" s="13">
        <v>37</v>
      </c>
      <c r="O41" s="16">
        <v>7.9421296296296393E-3</v>
      </c>
      <c r="P41" s="13">
        <v>63</v>
      </c>
      <c r="Q41" s="12"/>
      <c r="R41" s="13"/>
      <c r="S41" s="13"/>
      <c r="T41" s="13"/>
      <c r="U41" s="12"/>
      <c r="V41" s="17"/>
      <c r="W41" s="13"/>
      <c r="X41" s="13"/>
      <c r="Y41" s="28"/>
      <c r="Z41" s="28"/>
      <c r="AA41" s="28"/>
      <c r="AB41" s="28"/>
      <c r="AC41" s="28"/>
      <c r="AD41" s="28"/>
      <c r="AE41" s="28"/>
      <c r="AF41" s="28"/>
      <c r="AG41" s="7"/>
    </row>
    <row r="42" spans="1:33">
      <c r="A42" s="12">
        <v>194</v>
      </c>
      <c r="B42" s="13">
        <v>94</v>
      </c>
      <c r="C42" s="14">
        <v>1.4509259259259199E-2</v>
      </c>
      <c r="D42" s="13">
        <v>62</v>
      </c>
      <c r="E42" s="15">
        <v>3.82</v>
      </c>
      <c r="F42" s="13">
        <v>38</v>
      </c>
      <c r="G42" s="13">
        <v>190</v>
      </c>
      <c r="H42" s="13">
        <v>38</v>
      </c>
      <c r="I42" s="12">
        <v>5540</v>
      </c>
      <c r="J42" s="13">
        <v>38</v>
      </c>
      <c r="K42" s="12">
        <v>641</v>
      </c>
      <c r="L42" s="13">
        <v>38</v>
      </c>
      <c r="M42" s="12">
        <v>850</v>
      </c>
      <c r="N42" s="13">
        <v>38</v>
      </c>
      <c r="O42" s="16">
        <v>7.9722222222222295E-3</v>
      </c>
      <c r="P42" s="13">
        <v>62</v>
      </c>
      <c r="Q42" s="12"/>
      <c r="R42" s="13"/>
      <c r="S42" s="13"/>
      <c r="T42" s="13"/>
      <c r="U42" s="12"/>
      <c r="V42" s="17"/>
      <c r="W42" s="13"/>
      <c r="X42" s="13"/>
      <c r="Y42" s="28"/>
      <c r="Z42" s="28"/>
      <c r="AA42" s="28"/>
      <c r="AB42" s="28"/>
      <c r="AC42" s="28"/>
      <c r="AD42" s="28"/>
      <c r="AE42" s="28"/>
      <c r="AF42" s="28"/>
      <c r="AG42" s="7"/>
    </row>
    <row r="43" spans="1:33">
      <c r="A43" s="12">
        <v>194.5</v>
      </c>
      <c r="B43" s="13">
        <v>95</v>
      </c>
      <c r="C43" s="14">
        <v>1.4534722222222201E-2</v>
      </c>
      <c r="D43" s="13">
        <v>61</v>
      </c>
      <c r="E43" s="12">
        <v>3.86</v>
      </c>
      <c r="F43" s="13">
        <v>39</v>
      </c>
      <c r="G43" s="13">
        <v>192.5</v>
      </c>
      <c r="H43" s="13">
        <v>39</v>
      </c>
      <c r="I43" s="12">
        <v>5620</v>
      </c>
      <c r="J43" s="13">
        <v>39</v>
      </c>
      <c r="K43" s="12">
        <v>647</v>
      </c>
      <c r="L43" s="13">
        <v>39</v>
      </c>
      <c r="M43" s="12">
        <v>860</v>
      </c>
      <c r="N43" s="13">
        <v>39</v>
      </c>
      <c r="O43" s="16">
        <v>8.0023148148148197E-3</v>
      </c>
      <c r="P43" s="13">
        <v>61</v>
      </c>
      <c r="Q43" s="12"/>
      <c r="R43" s="13"/>
      <c r="S43" s="13"/>
      <c r="T43" s="13"/>
      <c r="U43" s="12"/>
      <c r="V43" s="17"/>
      <c r="W43" s="13"/>
      <c r="X43" s="13"/>
      <c r="Y43" s="28"/>
      <c r="Z43" s="28"/>
      <c r="AA43" s="28"/>
      <c r="AB43" s="28"/>
      <c r="AC43" s="28"/>
      <c r="AD43" s="28"/>
      <c r="AE43" s="28"/>
      <c r="AF43" s="28"/>
      <c r="AG43" s="7"/>
    </row>
    <row r="44" spans="1:33">
      <c r="A44" s="12">
        <v>195</v>
      </c>
      <c r="B44" s="13">
        <v>95</v>
      </c>
      <c r="C44" s="14">
        <v>1.45601851851851E-2</v>
      </c>
      <c r="D44" s="13">
        <v>60</v>
      </c>
      <c r="E44" s="15">
        <v>3.9</v>
      </c>
      <c r="F44" s="13">
        <v>40</v>
      </c>
      <c r="G44" s="13">
        <v>195</v>
      </c>
      <c r="H44" s="13">
        <v>40</v>
      </c>
      <c r="I44" s="12">
        <v>5700</v>
      </c>
      <c r="J44" s="13">
        <v>40</v>
      </c>
      <c r="K44" s="12">
        <v>653</v>
      </c>
      <c r="L44" s="13">
        <v>40</v>
      </c>
      <c r="M44" s="12">
        <v>870</v>
      </c>
      <c r="N44" s="13">
        <v>40</v>
      </c>
      <c r="O44" s="16">
        <v>8.03240740740741E-3</v>
      </c>
      <c r="P44" s="13">
        <v>60</v>
      </c>
      <c r="Q44" s="12"/>
      <c r="R44" s="13"/>
      <c r="S44" s="13"/>
      <c r="T44" s="13"/>
      <c r="U44" s="12"/>
      <c r="V44" s="17"/>
      <c r="W44" s="13"/>
      <c r="X44" s="13"/>
      <c r="Y44" s="28"/>
      <c r="Z44" s="28"/>
      <c r="AA44" s="28"/>
      <c r="AB44" s="28"/>
      <c r="AC44" s="28"/>
      <c r="AD44" s="28"/>
      <c r="AE44" s="28"/>
      <c r="AF44" s="28"/>
      <c r="AG44" s="7"/>
    </row>
    <row r="45" spans="1:33">
      <c r="A45" s="12">
        <v>195.5</v>
      </c>
      <c r="B45" s="13">
        <v>96</v>
      </c>
      <c r="C45" s="14">
        <v>1.4585648148148099E-2</v>
      </c>
      <c r="D45" s="13">
        <v>59</v>
      </c>
      <c r="E45" s="12">
        <v>3.94</v>
      </c>
      <c r="F45" s="13">
        <v>41</v>
      </c>
      <c r="G45" s="13">
        <v>197.5</v>
      </c>
      <c r="H45" s="13">
        <v>41</v>
      </c>
      <c r="I45" s="12">
        <v>5780</v>
      </c>
      <c r="J45" s="13">
        <v>41</v>
      </c>
      <c r="K45" s="12">
        <v>659</v>
      </c>
      <c r="L45" s="13">
        <v>41</v>
      </c>
      <c r="M45" s="12">
        <v>880</v>
      </c>
      <c r="N45" s="13">
        <v>41</v>
      </c>
      <c r="O45" s="16">
        <v>8.0625000000000106E-3</v>
      </c>
      <c r="P45" s="13">
        <v>59</v>
      </c>
      <c r="Q45" s="12"/>
      <c r="R45" s="13"/>
      <c r="S45" s="13"/>
      <c r="T45" s="13"/>
      <c r="U45" s="12"/>
      <c r="V45" s="17"/>
      <c r="W45" s="13"/>
      <c r="X45" s="13"/>
      <c r="Y45" s="28"/>
      <c r="Z45" s="29"/>
      <c r="AA45" s="28"/>
      <c r="AB45" s="29"/>
      <c r="AC45" s="28"/>
      <c r="AD45" s="28"/>
      <c r="AE45" s="28"/>
      <c r="AF45" s="29"/>
      <c r="AG45" s="7"/>
    </row>
    <row r="46" spans="1:33">
      <c r="A46" s="12">
        <v>196</v>
      </c>
      <c r="B46" s="13">
        <v>96</v>
      </c>
      <c r="C46" s="14">
        <v>1.4611111111111E-2</v>
      </c>
      <c r="D46" s="13">
        <v>58</v>
      </c>
      <c r="E46" s="15">
        <v>3.98</v>
      </c>
      <c r="F46" s="13">
        <v>42</v>
      </c>
      <c r="G46" s="13">
        <v>200</v>
      </c>
      <c r="H46" s="13">
        <v>42</v>
      </c>
      <c r="I46" s="12">
        <v>5860</v>
      </c>
      <c r="J46" s="13">
        <v>42</v>
      </c>
      <c r="K46" s="12">
        <v>665</v>
      </c>
      <c r="L46" s="13">
        <v>42</v>
      </c>
      <c r="M46" s="12">
        <v>890</v>
      </c>
      <c r="N46" s="13">
        <v>42</v>
      </c>
      <c r="O46" s="16">
        <v>8.0925925925925991E-3</v>
      </c>
      <c r="P46" s="13">
        <v>58</v>
      </c>
      <c r="Q46" s="12"/>
      <c r="R46" s="13"/>
      <c r="S46" s="13"/>
      <c r="T46" s="13"/>
      <c r="U46" s="12"/>
      <c r="V46" s="17"/>
      <c r="W46" s="13"/>
      <c r="X46" s="13"/>
      <c r="Y46" s="28"/>
      <c r="Z46" s="28"/>
      <c r="AA46" s="28"/>
      <c r="AB46" s="28"/>
      <c r="AC46" s="28"/>
      <c r="AD46" s="28"/>
      <c r="AE46" s="28"/>
      <c r="AF46" s="28"/>
      <c r="AG46" s="7"/>
    </row>
    <row r="47" spans="1:33">
      <c r="A47" s="12">
        <v>196.5</v>
      </c>
      <c r="B47" s="13">
        <v>97</v>
      </c>
      <c r="C47" s="14">
        <v>1.4636574074074E-2</v>
      </c>
      <c r="D47" s="13">
        <v>57</v>
      </c>
      <c r="E47" s="12">
        <v>4.0199999999999996</v>
      </c>
      <c r="F47" s="13">
        <v>43</v>
      </c>
      <c r="G47" s="13">
        <v>202.5</v>
      </c>
      <c r="H47" s="13">
        <v>43</v>
      </c>
      <c r="I47" s="12">
        <v>5940</v>
      </c>
      <c r="J47" s="13">
        <v>43</v>
      </c>
      <c r="K47" s="12">
        <v>671</v>
      </c>
      <c r="L47" s="13">
        <v>43</v>
      </c>
      <c r="M47" s="12">
        <v>900</v>
      </c>
      <c r="N47" s="13">
        <v>43</v>
      </c>
      <c r="O47" s="16">
        <v>8.1226851851851894E-3</v>
      </c>
      <c r="P47" s="13">
        <v>57</v>
      </c>
      <c r="Q47" s="12"/>
      <c r="R47" s="13"/>
      <c r="S47" s="13"/>
      <c r="T47" s="13"/>
      <c r="U47" s="12"/>
      <c r="V47" s="17"/>
      <c r="W47" s="13"/>
      <c r="X47" s="13"/>
      <c r="Y47" s="28"/>
      <c r="Z47" s="29"/>
      <c r="AA47" s="28"/>
      <c r="AB47" s="29"/>
      <c r="AC47" s="28"/>
      <c r="AD47" s="28"/>
      <c r="AE47" s="28"/>
      <c r="AF47" s="29"/>
      <c r="AG47" s="7"/>
    </row>
    <row r="48" spans="1:33">
      <c r="A48" s="12">
        <v>197</v>
      </c>
      <c r="B48" s="13">
        <v>97</v>
      </c>
      <c r="C48" s="14">
        <v>1.4662037037036999E-2</v>
      </c>
      <c r="D48" s="13">
        <v>56</v>
      </c>
      <c r="E48" s="15">
        <v>4.0599999999999996</v>
      </c>
      <c r="F48" s="13">
        <v>44</v>
      </c>
      <c r="G48" s="13">
        <v>205</v>
      </c>
      <c r="H48" s="13">
        <v>44</v>
      </c>
      <c r="I48" s="12">
        <v>6020</v>
      </c>
      <c r="J48" s="13">
        <v>44</v>
      </c>
      <c r="K48" s="12">
        <v>677</v>
      </c>
      <c r="L48" s="13">
        <v>44</v>
      </c>
      <c r="M48" s="12">
        <v>910</v>
      </c>
      <c r="N48" s="13">
        <v>44</v>
      </c>
      <c r="O48" s="16">
        <v>8.15277777777779E-3</v>
      </c>
      <c r="P48" s="13">
        <v>56</v>
      </c>
      <c r="Q48" s="12"/>
      <c r="R48" s="13"/>
      <c r="S48" s="13"/>
      <c r="T48" s="13"/>
      <c r="U48" s="12"/>
      <c r="V48" s="17"/>
      <c r="W48" s="13"/>
      <c r="X48" s="13"/>
    </row>
    <row r="49" spans="1:24">
      <c r="A49" s="12">
        <v>197.5</v>
      </c>
      <c r="B49" s="13">
        <v>98</v>
      </c>
      <c r="C49" s="14">
        <v>1.46874999999999E-2</v>
      </c>
      <c r="D49" s="13">
        <v>55</v>
      </c>
      <c r="E49" s="12">
        <v>4.0999999999999996</v>
      </c>
      <c r="F49" s="13">
        <v>45</v>
      </c>
      <c r="G49" s="13">
        <v>207.5</v>
      </c>
      <c r="H49" s="13">
        <v>45</v>
      </c>
      <c r="I49" s="12">
        <v>6100</v>
      </c>
      <c r="J49" s="13">
        <v>45</v>
      </c>
      <c r="K49" s="12">
        <v>683</v>
      </c>
      <c r="L49" s="13">
        <v>45</v>
      </c>
      <c r="M49" s="12">
        <v>920</v>
      </c>
      <c r="N49" s="13">
        <v>45</v>
      </c>
      <c r="O49" s="16">
        <v>8.1828703703703803E-3</v>
      </c>
      <c r="P49" s="13">
        <v>55</v>
      </c>
      <c r="Q49" s="12"/>
      <c r="R49" s="13"/>
      <c r="S49" s="13"/>
      <c r="T49" s="13"/>
      <c r="U49" s="12"/>
      <c r="V49" s="17"/>
      <c r="W49" s="13"/>
      <c r="X49" s="13"/>
    </row>
    <row r="50" spans="1:24">
      <c r="A50" s="12">
        <v>198</v>
      </c>
      <c r="B50" s="13">
        <v>98</v>
      </c>
      <c r="C50" s="14">
        <v>1.47129629629629E-2</v>
      </c>
      <c r="D50" s="13">
        <v>54</v>
      </c>
      <c r="E50" s="15">
        <v>4.1399999999999997</v>
      </c>
      <c r="F50" s="13">
        <v>46</v>
      </c>
      <c r="G50" s="13">
        <v>210</v>
      </c>
      <c r="H50" s="13">
        <v>46</v>
      </c>
      <c r="I50" s="12">
        <v>6180</v>
      </c>
      <c r="J50" s="13">
        <v>46</v>
      </c>
      <c r="K50" s="12">
        <v>689</v>
      </c>
      <c r="L50" s="13">
        <v>46</v>
      </c>
      <c r="M50" s="12">
        <v>930</v>
      </c>
      <c r="N50" s="13">
        <v>46</v>
      </c>
      <c r="O50" s="16">
        <v>8.2129629629629705E-3</v>
      </c>
      <c r="P50" s="13">
        <v>54</v>
      </c>
      <c r="Q50" s="12"/>
      <c r="R50" s="13"/>
      <c r="S50" s="13"/>
      <c r="T50" s="13"/>
      <c r="U50" s="12"/>
      <c r="V50" s="17"/>
      <c r="W50" s="13"/>
      <c r="X50" s="13"/>
    </row>
    <row r="51" spans="1:24">
      <c r="A51" s="12">
        <v>198.5</v>
      </c>
      <c r="B51" s="13">
        <v>99</v>
      </c>
      <c r="C51" s="14">
        <v>1.47384259259259E-2</v>
      </c>
      <c r="D51" s="13">
        <v>53</v>
      </c>
      <c r="E51" s="12">
        <v>4.18</v>
      </c>
      <c r="F51" s="13">
        <v>47</v>
      </c>
      <c r="G51" s="13">
        <v>212.5</v>
      </c>
      <c r="H51" s="13">
        <v>47</v>
      </c>
      <c r="I51" s="12">
        <v>6260</v>
      </c>
      <c r="J51" s="13">
        <v>47</v>
      </c>
      <c r="K51" s="12">
        <v>695</v>
      </c>
      <c r="L51" s="13">
        <v>47</v>
      </c>
      <c r="M51" s="12">
        <v>940</v>
      </c>
      <c r="N51" s="13">
        <v>47</v>
      </c>
      <c r="O51" s="16">
        <v>8.2430555555555608E-3</v>
      </c>
      <c r="P51" s="13">
        <v>53</v>
      </c>
      <c r="Q51" s="12"/>
      <c r="R51" s="13"/>
      <c r="S51" s="13"/>
      <c r="T51" s="13"/>
      <c r="U51" s="12"/>
      <c r="V51" s="17"/>
      <c r="W51" s="13"/>
      <c r="X51" s="13"/>
    </row>
    <row r="52" spans="1:24">
      <c r="A52" s="12">
        <v>199</v>
      </c>
      <c r="B52" s="13">
        <v>99</v>
      </c>
      <c r="C52" s="14">
        <v>1.47638888888888E-2</v>
      </c>
      <c r="D52" s="13">
        <v>52</v>
      </c>
      <c r="E52" s="15">
        <v>4.22</v>
      </c>
      <c r="F52" s="13">
        <v>48</v>
      </c>
      <c r="G52" s="13">
        <v>215</v>
      </c>
      <c r="H52" s="13">
        <v>48</v>
      </c>
      <c r="I52" s="12">
        <v>6340</v>
      </c>
      <c r="J52" s="13">
        <v>48</v>
      </c>
      <c r="K52" s="12">
        <v>701</v>
      </c>
      <c r="L52" s="13">
        <v>48</v>
      </c>
      <c r="M52" s="12">
        <v>950</v>
      </c>
      <c r="N52" s="13">
        <v>48</v>
      </c>
      <c r="O52" s="16">
        <v>8.2731481481481597E-3</v>
      </c>
      <c r="P52" s="13">
        <v>52</v>
      </c>
      <c r="Q52" s="12"/>
      <c r="R52" s="13"/>
      <c r="S52" s="13"/>
      <c r="T52" s="13"/>
      <c r="U52" s="12"/>
      <c r="V52" s="17"/>
      <c r="W52" s="13"/>
      <c r="X52" s="13"/>
    </row>
    <row r="53" spans="1:24">
      <c r="A53" s="12">
        <v>199.5</v>
      </c>
      <c r="B53" s="13">
        <v>100</v>
      </c>
      <c r="C53" s="14">
        <v>1.47893518518518E-2</v>
      </c>
      <c r="D53" s="13">
        <v>51</v>
      </c>
      <c r="E53" s="12">
        <v>4.26</v>
      </c>
      <c r="F53" s="13">
        <v>49</v>
      </c>
      <c r="G53" s="13">
        <v>217.5</v>
      </c>
      <c r="H53" s="13">
        <v>49</v>
      </c>
      <c r="I53" s="12">
        <v>6420</v>
      </c>
      <c r="J53" s="13">
        <v>49</v>
      </c>
      <c r="K53" s="12">
        <v>707</v>
      </c>
      <c r="L53" s="13">
        <v>49</v>
      </c>
      <c r="M53" s="12">
        <v>960</v>
      </c>
      <c r="N53" s="13">
        <v>49</v>
      </c>
      <c r="O53" s="16">
        <v>8.3032407407407499E-3</v>
      </c>
      <c r="P53" s="13">
        <v>51</v>
      </c>
      <c r="Q53" s="12"/>
      <c r="R53" s="13"/>
      <c r="S53" s="13"/>
      <c r="T53" s="13"/>
      <c r="U53" s="12"/>
      <c r="V53" s="17"/>
      <c r="W53" s="13"/>
      <c r="X53" s="13"/>
    </row>
    <row r="54" spans="1:24">
      <c r="A54" s="12">
        <v>200</v>
      </c>
      <c r="B54" s="13">
        <v>100</v>
      </c>
      <c r="C54" s="14">
        <v>1.4814814814814699E-2</v>
      </c>
      <c r="D54" s="13">
        <v>50</v>
      </c>
      <c r="E54" s="15">
        <v>4.3</v>
      </c>
      <c r="F54" s="13">
        <v>50</v>
      </c>
      <c r="G54" s="13">
        <v>220</v>
      </c>
      <c r="H54" s="13">
        <v>50</v>
      </c>
      <c r="I54" s="12">
        <v>6500</v>
      </c>
      <c r="J54" s="13">
        <v>50</v>
      </c>
      <c r="K54" s="12">
        <v>713</v>
      </c>
      <c r="L54" s="13">
        <v>50</v>
      </c>
      <c r="M54" s="12">
        <v>970</v>
      </c>
      <c r="N54" s="13">
        <v>50</v>
      </c>
      <c r="O54" s="16">
        <v>8.3333333333333402E-3</v>
      </c>
      <c r="P54" s="13">
        <v>50</v>
      </c>
      <c r="Q54" s="12"/>
      <c r="R54" s="13"/>
      <c r="S54" s="31"/>
      <c r="T54" s="31"/>
      <c r="U54" s="19"/>
      <c r="V54" s="32"/>
      <c r="W54" s="31"/>
      <c r="X54" s="31"/>
    </row>
    <row r="55" spans="1:24">
      <c r="C55" s="14">
        <v>1.48379629629629E-2</v>
      </c>
      <c r="D55" s="13">
        <v>49</v>
      </c>
      <c r="J55" s="33"/>
      <c r="K55" s="34"/>
      <c r="L55" s="35"/>
      <c r="M55" s="36"/>
      <c r="O55" s="16">
        <v>8.3634259259259408E-3</v>
      </c>
      <c r="P55" s="13">
        <v>49</v>
      </c>
    </row>
    <row r="56" spans="1:24">
      <c r="C56" s="14">
        <v>1.4861111111111099E-2</v>
      </c>
      <c r="D56" s="13">
        <v>48</v>
      </c>
      <c r="J56" s="33"/>
      <c r="K56" s="34"/>
      <c r="L56" s="35"/>
      <c r="M56" s="36"/>
      <c r="O56" s="16">
        <v>8.3935185185185293E-3</v>
      </c>
      <c r="P56" s="13">
        <v>48</v>
      </c>
    </row>
    <row r="57" spans="1:24">
      <c r="C57" s="14">
        <v>1.48842592592592E-2</v>
      </c>
      <c r="D57" s="13">
        <v>47</v>
      </c>
      <c r="J57" s="33"/>
      <c r="K57" s="34"/>
      <c r="L57" s="35"/>
      <c r="M57" s="36"/>
      <c r="O57" s="16">
        <v>8.4236111111111196E-3</v>
      </c>
      <c r="P57" s="13">
        <v>47</v>
      </c>
    </row>
    <row r="58" spans="1:24">
      <c r="C58" s="14">
        <v>1.49074074074074E-2</v>
      </c>
      <c r="D58" s="13">
        <v>46</v>
      </c>
      <c r="J58" s="33"/>
      <c r="K58" s="34"/>
      <c r="L58" s="35"/>
      <c r="M58" s="36"/>
      <c r="O58" s="16">
        <v>8.4537037037037098E-3</v>
      </c>
      <c r="P58" s="13">
        <v>46</v>
      </c>
    </row>
    <row r="59" spans="1:24">
      <c r="C59" s="14">
        <v>1.4930555555555501E-2</v>
      </c>
      <c r="D59" s="13">
        <v>45</v>
      </c>
      <c r="J59" s="33"/>
      <c r="K59" s="34"/>
      <c r="L59" s="35"/>
      <c r="M59" s="36"/>
      <c r="O59" s="16">
        <v>8.4837962962963104E-3</v>
      </c>
      <c r="P59" s="13">
        <v>45</v>
      </c>
    </row>
    <row r="60" spans="1:24">
      <c r="C60" s="14">
        <v>1.4953703703703599E-2</v>
      </c>
      <c r="D60" s="13">
        <v>44</v>
      </c>
      <c r="J60" s="33"/>
      <c r="K60" s="34"/>
      <c r="L60" s="35"/>
      <c r="M60" s="36"/>
      <c r="O60" s="16">
        <v>8.5138888888889007E-3</v>
      </c>
      <c r="P60" s="13">
        <v>44</v>
      </c>
    </row>
    <row r="61" spans="1:24">
      <c r="C61" s="14">
        <v>1.49768518518518E-2</v>
      </c>
      <c r="D61" s="13">
        <v>43</v>
      </c>
      <c r="J61" s="33"/>
      <c r="K61" s="34"/>
      <c r="L61" s="35"/>
      <c r="M61" s="36"/>
      <c r="O61" s="16">
        <v>8.5439814814814892E-3</v>
      </c>
      <c r="P61" s="13">
        <v>43</v>
      </c>
    </row>
    <row r="62" spans="1:24">
      <c r="C62" s="14">
        <v>1.4999999999999901E-2</v>
      </c>
      <c r="D62" s="13">
        <v>42</v>
      </c>
      <c r="J62" s="33"/>
      <c r="K62" s="34"/>
      <c r="L62" s="35"/>
      <c r="M62" s="36"/>
      <c r="O62" s="16">
        <v>8.5740740740740794E-3</v>
      </c>
      <c r="P62" s="13">
        <v>42</v>
      </c>
    </row>
    <row r="63" spans="1:24">
      <c r="C63" s="14">
        <v>1.50231481481481E-2</v>
      </c>
      <c r="D63" s="13">
        <v>41</v>
      </c>
      <c r="J63" s="33"/>
      <c r="K63" s="34"/>
      <c r="L63" s="35"/>
      <c r="M63" s="36"/>
      <c r="O63" s="16">
        <v>8.6041666666666801E-3</v>
      </c>
      <c r="P63" s="13">
        <v>41</v>
      </c>
    </row>
    <row r="64" spans="1:24">
      <c r="C64" s="14">
        <v>1.50462962962962E-2</v>
      </c>
      <c r="D64" s="13">
        <v>40</v>
      </c>
      <c r="J64" s="33"/>
      <c r="K64" s="34"/>
      <c r="L64" s="35"/>
      <c r="M64" s="36"/>
      <c r="O64" s="16">
        <v>8.6342592592592703E-3</v>
      </c>
      <c r="P64" s="13">
        <v>40</v>
      </c>
    </row>
    <row r="65" spans="3:16">
      <c r="C65" s="14">
        <v>1.5069444444444399E-2</v>
      </c>
      <c r="D65" s="13">
        <v>39</v>
      </c>
      <c r="J65" s="33"/>
      <c r="K65" s="34"/>
      <c r="L65" s="35"/>
      <c r="M65" s="36"/>
      <c r="O65" s="16">
        <v>8.6643518518518606E-3</v>
      </c>
      <c r="P65" s="13">
        <v>39</v>
      </c>
    </row>
    <row r="66" spans="3:16">
      <c r="C66" s="14">
        <v>1.50925925925925E-2</v>
      </c>
      <c r="D66" s="13">
        <v>38</v>
      </c>
      <c r="J66" s="33"/>
      <c r="K66" s="34"/>
      <c r="L66" s="35"/>
      <c r="M66" s="36"/>
      <c r="O66" s="16">
        <v>8.6944444444444595E-3</v>
      </c>
      <c r="P66" s="13">
        <v>38</v>
      </c>
    </row>
    <row r="67" spans="3:16">
      <c r="C67" s="14">
        <v>1.51157407407407E-2</v>
      </c>
      <c r="D67" s="13">
        <v>37</v>
      </c>
      <c r="J67" s="33"/>
      <c r="K67" s="34"/>
      <c r="L67" s="35"/>
      <c r="M67" s="36"/>
      <c r="O67" s="16">
        <v>8.7245370370370497E-3</v>
      </c>
      <c r="P67" s="13">
        <v>37</v>
      </c>
    </row>
    <row r="68" spans="3:16">
      <c r="C68" s="14">
        <v>1.5138888888888801E-2</v>
      </c>
      <c r="D68" s="13">
        <v>36</v>
      </c>
      <c r="J68" s="33"/>
      <c r="K68" s="34"/>
      <c r="L68" s="35"/>
      <c r="M68" s="36"/>
      <c r="O68" s="16">
        <v>8.75462962962964E-3</v>
      </c>
      <c r="P68" s="13">
        <v>36</v>
      </c>
    </row>
    <row r="69" spans="3:16">
      <c r="C69" s="14">
        <v>1.5162037037037E-2</v>
      </c>
      <c r="D69" s="13">
        <v>35</v>
      </c>
      <c r="J69" s="33"/>
      <c r="K69" s="34"/>
      <c r="L69" s="35"/>
      <c r="M69" s="36"/>
      <c r="O69" s="16">
        <v>8.7847222222222302E-3</v>
      </c>
      <c r="P69" s="13">
        <v>35</v>
      </c>
    </row>
    <row r="70" spans="3:16">
      <c r="C70" s="14">
        <v>1.51851851851851E-2</v>
      </c>
      <c r="D70" s="13">
        <v>34</v>
      </c>
      <c r="J70" s="33"/>
      <c r="K70" s="34"/>
      <c r="L70" s="35"/>
      <c r="M70" s="36"/>
      <c r="O70" s="16">
        <v>8.8148148148148309E-3</v>
      </c>
      <c r="P70" s="13">
        <v>34</v>
      </c>
    </row>
    <row r="71" spans="3:16">
      <c r="C71" s="14">
        <v>1.5208333333333299E-2</v>
      </c>
      <c r="D71" s="13">
        <v>33</v>
      </c>
      <c r="J71" s="33"/>
      <c r="K71" s="34"/>
      <c r="L71" s="35"/>
      <c r="M71" s="36"/>
      <c r="O71" s="16">
        <v>8.8449074074074194E-3</v>
      </c>
      <c r="P71" s="13">
        <v>33</v>
      </c>
    </row>
    <row r="72" spans="3:16">
      <c r="C72" s="14">
        <v>1.52314814814814E-2</v>
      </c>
      <c r="D72" s="13">
        <v>32</v>
      </c>
      <c r="J72" s="33"/>
      <c r="K72" s="34"/>
      <c r="L72" s="35"/>
      <c r="M72" s="36"/>
      <c r="O72" s="16">
        <v>8.8750000000000096E-3</v>
      </c>
      <c r="P72" s="13">
        <v>32</v>
      </c>
    </row>
    <row r="73" spans="3:16">
      <c r="C73" s="14">
        <v>1.5254629629629601E-2</v>
      </c>
      <c r="D73" s="13">
        <v>31</v>
      </c>
      <c r="J73" s="33"/>
      <c r="K73" s="34"/>
      <c r="L73" s="35"/>
      <c r="M73" s="36"/>
      <c r="O73" s="16">
        <v>8.9050925925926103E-3</v>
      </c>
      <c r="P73" s="13">
        <v>31</v>
      </c>
    </row>
    <row r="74" spans="3:16">
      <c r="C74" s="14">
        <v>1.5277777777777699E-2</v>
      </c>
      <c r="D74" s="13">
        <v>30</v>
      </c>
      <c r="J74" s="33"/>
      <c r="K74" s="34"/>
      <c r="L74" s="35"/>
      <c r="M74" s="36"/>
      <c r="O74" s="16">
        <v>8.9351851851852005E-3</v>
      </c>
      <c r="P74" s="13">
        <v>30</v>
      </c>
    </row>
    <row r="75" spans="3:16">
      <c r="C75" s="14">
        <v>1.53009259259259E-2</v>
      </c>
      <c r="D75" s="13">
        <v>29</v>
      </c>
      <c r="J75" s="33"/>
      <c r="K75" s="34"/>
      <c r="L75" s="35"/>
      <c r="M75" s="36"/>
      <c r="O75" s="16">
        <v>8.9652777777777908E-3</v>
      </c>
      <c r="P75" s="13">
        <v>29</v>
      </c>
    </row>
    <row r="76" spans="3:16">
      <c r="C76" s="14">
        <v>1.5324074074074E-2</v>
      </c>
      <c r="D76" s="13">
        <v>28</v>
      </c>
      <c r="J76" s="33"/>
      <c r="K76" s="33"/>
      <c r="L76" s="33"/>
      <c r="M76" s="36"/>
      <c r="O76" s="16">
        <v>8.9953703703703793E-3</v>
      </c>
      <c r="P76" s="13">
        <v>28</v>
      </c>
    </row>
    <row r="77" spans="3:16">
      <c r="C77" s="14">
        <v>1.5347222222222101E-2</v>
      </c>
      <c r="D77" s="13">
        <v>27</v>
      </c>
      <c r="J77" s="33"/>
      <c r="K77" s="33"/>
      <c r="L77" s="33"/>
      <c r="M77" s="36"/>
      <c r="O77" s="16">
        <v>9.0254629629629799E-3</v>
      </c>
      <c r="P77" s="13">
        <v>27</v>
      </c>
    </row>
    <row r="78" spans="3:16">
      <c r="C78" s="14">
        <v>1.53703703703703E-2</v>
      </c>
      <c r="D78" s="13">
        <v>26</v>
      </c>
      <c r="J78" s="33"/>
      <c r="K78" s="33"/>
      <c r="L78" s="33"/>
      <c r="M78" s="36"/>
      <c r="O78" s="16">
        <v>9.0555555555555702E-3</v>
      </c>
      <c r="P78" s="13">
        <v>26</v>
      </c>
    </row>
    <row r="79" spans="3:16">
      <c r="C79" s="14">
        <v>1.53935185185184E-2</v>
      </c>
      <c r="D79" s="13">
        <v>25</v>
      </c>
      <c r="J79" s="33"/>
      <c r="K79" s="33"/>
      <c r="L79" s="33"/>
      <c r="M79" s="36"/>
      <c r="O79" s="16">
        <v>9.0856481481481604E-3</v>
      </c>
      <c r="P79" s="13">
        <v>25</v>
      </c>
    </row>
    <row r="80" spans="3:16">
      <c r="C80" s="14">
        <v>1.5416666666666599E-2</v>
      </c>
      <c r="D80" s="13">
        <v>24</v>
      </c>
      <c r="J80" s="33"/>
      <c r="K80" s="33"/>
      <c r="L80" s="33"/>
      <c r="M80" s="36"/>
      <c r="O80" s="16">
        <v>9.1157407407407593E-3</v>
      </c>
      <c r="P80" s="13">
        <v>24</v>
      </c>
    </row>
    <row r="81" spans="3:16">
      <c r="C81" s="14">
        <v>1.54398148148147E-2</v>
      </c>
      <c r="D81" s="13">
        <v>23</v>
      </c>
      <c r="J81" s="33"/>
      <c r="K81" s="33"/>
      <c r="L81" s="33"/>
      <c r="M81" s="36"/>
      <c r="O81" s="16">
        <v>9.1458333333333496E-3</v>
      </c>
      <c r="P81" s="13">
        <v>23</v>
      </c>
    </row>
    <row r="82" spans="3:16">
      <c r="C82" s="14">
        <v>1.5462962962962901E-2</v>
      </c>
      <c r="D82" s="13">
        <v>22</v>
      </c>
      <c r="J82" s="33"/>
      <c r="K82" s="33"/>
      <c r="L82" s="33"/>
      <c r="M82" s="36"/>
      <c r="O82" s="16">
        <v>9.1759259259259398E-3</v>
      </c>
      <c r="P82" s="13">
        <v>22</v>
      </c>
    </row>
    <row r="83" spans="3:16">
      <c r="C83" s="14">
        <v>1.5486111111110999E-2</v>
      </c>
      <c r="D83" s="13">
        <v>21</v>
      </c>
      <c r="J83" s="33"/>
      <c r="K83" s="33"/>
      <c r="L83" s="33"/>
      <c r="M83" s="36"/>
      <c r="O83" s="16">
        <v>9.20601851851853E-3</v>
      </c>
      <c r="P83" s="13">
        <v>21</v>
      </c>
    </row>
    <row r="84" spans="3:16">
      <c r="C84" s="14">
        <v>1.55092592592592E-2</v>
      </c>
      <c r="D84" s="13">
        <v>20</v>
      </c>
      <c r="J84" s="33"/>
      <c r="K84" s="33"/>
      <c r="L84" s="33"/>
      <c r="M84" s="36"/>
      <c r="O84" s="16">
        <v>9.2361111111111307E-3</v>
      </c>
      <c r="P84" s="13">
        <v>20</v>
      </c>
    </row>
    <row r="85" spans="3:16">
      <c r="C85" s="14">
        <v>1.55324074074073E-2</v>
      </c>
      <c r="D85" s="13">
        <v>19</v>
      </c>
      <c r="J85" s="33"/>
      <c r="K85" s="33"/>
      <c r="L85" s="33"/>
      <c r="M85" s="36"/>
      <c r="O85" s="16">
        <v>9.2662037037037192E-3</v>
      </c>
      <c r="P85" s="13">
        <v>19</v>
      </c>
    </row>
    <row r="86" spans="3:16">
      <c r="C86" s="14">
        <v>1.55555555555555E-2</v>
      </c>
      <c r="D86" s="13">
        <v>18</v>
      </c>
      <c r="J86" s="33"/>
      <c r="K86" s="33"/>
      <c r="L86" s="33"/>
      <c r="M86" s="36"/>
      <c r="O86" s="16">
        <v>9.2962962962963094E-3</v>
      </c>
      <c r="P86" s="13">
        <v>18</v>
      </c>
    </row>
    <row r="87" spans="3:16">
      <c r="C87" s="14">
        <v>1.55787037037036E-2</v>
      </c>
      <c r="D87" s="13">
        <v>17</v>
      </c>
      <c r="J87" s="33"/>
      <c r="K87" s="33"/>
      <c r="L87" s="33"/>
      <c r="M87" s="36"/>
      <c r="O87" s="16">
        <v>9.3263888888889101E-3</v>
      </c>
      <c r="P87" s="13">
        <v>17</v>
      </c>
    </row>
    <row r="88" spans="3:16">
      <c r="C88" s="14">
        <v>1.5601851851851801E-2</v>
      </c>
      <c r="D88" s="13">
        <v>16</v>
      </c>
      <c r="J88" s="33"/>
      <c r="K88" s="33"/>
      <c r="L88" s="33"/>
      <c r="M88" s="36"/>
      <c r="O88" s="16">
        <v>9.3564814814815003E-3</v>
      </c>
      <c r="P88" s="13">
        <v>16</v>
      </c>
    </row>
    <row r="89" spans="3:16">
      <c r="C89" s="14">
        <v>1.5624999999999899E-2</v>
      </c>
      <c r="D89" s="13">
        <v>15</v>
      </c>
      <c r="J89" s="33"/>
      <c r="K89" s="33"/>
      <c r="L89" s="33"/>
      <c r="M89" s="36"/>
      <c r="O89" s="16">
        <v>9.3865740740740906E-3</v>
      </c>
      <c r="P89" s="13">
        <v>15</v>
      </c>
    </row>
    <row r="90" spans="3:16">
      <c r="C90" s="14">
        <v>1.5648148148148099E-2</v>
      </c>
      <c r="D90" s="13">
        <v>14</v>
      </c>
      <c r="O90" s="16">
        <v>9.4166666666666808E-3</v>
      </c>
      <c r="P90" s="13">
        <v>14</v>
      </c>
    </row>
    <row r="91" spans="3:16">
      <c r="C91" s="14">
        <v>1.5671296296296201E-2</v>
      </c>
      <c r="D91" s="13">
        <v>13</v>
      </c>
      <c r="O91" s="16">
        <v>9.4467592592592797E-3</v>
      </c>
      <c r="P91" s="13">
        <v>13</v>
      </c>
    </row>
    <row r="92" spans="3:16">
      <c r="C92" s="14">
        <v>1.56944444444444E-2</v>
      </c>
      <c r="D92" s="13">
        <v>12</v>
      </c>
      <c r="O92" s="16">
        <v>9.47685185185187E-3</v>
      </c>
      <c r="P92" s="13">
        <v>12</v>
      </c>
    </row>
    <row r="93" spans="3:16">
      <c r="C93" s="14">
        <v>1.5717592592592498E-2</v>
      </c>
      <c r="D93" s="13">
        <v>11</v>
      </c>
      <c r="O93" s="16">
        <v>9.5069444444444602E-3</v>
      </c>
      <c r="P93" s="13">
        <v>11</v>
      </c>
    </row>
    <row r="94" spans="3:16">
      <c r="C94" s="14">
        <v>1.57407407407406E-2</v>
      </c>
      <c r="D94" s="13">
        <v>10</v>
      </c>
      <c r="O94" s="16">
        <v>9.5370370370370609E-3</v>
      </c>
      <c r="P94" s="13">
        <v>10</v>
      </c>
    </row>
    <row r="95" spans="3:16">
      <c r="C95" s="14">
        <v>1.57638888888888E-2</v>
      </c>
      <c r="D95" s="13">
        <v>9</v>
      </c>
      <c r="O95" s="16">
        <v>9.5671296296296494E-3</v>
      </c>
      <c r="P95" s="13">
        <v>9</v>
      </c>
    </row>
    <row r="96" spans="3:16">
      <c r="C96" s="14">
        <v>1.5787037037036902E-2</v>
      </c>
      <c r="D96" s="13">
        <v>8</v>
      </c>
      <c r="O96" s="16">
        <v>9.5972222222222396E-3</v>
      </c>
      <c r="P96" s="13">
        <v>8</v>
      </c>
    </row>
    <row r="97" spans="3:16">
      <c r="C97" s="14">
        <v>1.5810185185185101E-2</v>
      </c>
      <c r="D97" s="13">
        <v>7</v>
      </c>
      <c r="O97" s="16">
        <v>9.6273148148148403E-3</v>
      </c>
      <c r="P97" s="13">
        <v>7</v>
      </c>
    </row>
    <row r="98" spans="3:16">
      <c r="C98" s="14">
        <v>1.5833333333333199E-2</v>
      </c>
      <c r="D98" s="13">
        <v>6</v>
      </c>
      <c r="O98" s="16">
        <v>9.6574074074074305E-3</v>
      </c>
      <c r="P98" s="13">
        <v>6</v>
      </c>
    </row>
    <row r="99" spans="3:16">
      <c r="C99" s="14">
        <v>1.5856481481481399E-2</v>
      </c>
      <c r="D99" s="13">
        <v>5</v>
      </c>
      <c r="O99" s="16">
        <v>9.6875000000000207E-3</v>
      </c>
      <c r="P99" s="13">
        <v>5</v>
      </c>
    </row>
    <row r="100" spans="3:16">
      <c r="C100" s="14">
        <v>1.5879629629629501E-2</v>
      </c>
      <c r="D100" s="13">
        <v>4</v>
      </c>
      <c r="O100" s="16">
        <v>9.7175925925926093E-3</v>
      </c>
      <c r="P100" s="13">
        <v>4</v>
      </c>
    </row>
    <row r="101" spans="3:16">
      <c r="C101" s="14">
        <v>1.59027777777777E-2</v>
      </c>
      <c r="D101" s="13">
        <v>3</v>
      </c>
      <c r="O101" s="16">
        <v>9.7476851851852099E-3</v>
      </c>
      <c r="P101" s="13">
        <v>3</v>
      </c>
    </row>
    <row r="102" spans="3:16">
      <c r="C102" s="14">
        <v>1.5925925925925798E-2</v>
      </c>
      <c r="D102" s="13">
        <v>2</v>
      </c>
      <c r="O102" s="16">
        <v>9.7777777777778001E-3</v>
      </c>
      <c r="P102" s="13">
        <v>2</v>
      </c>
    </row>
    <row r="103" spans="3:16">
      <c r="C103" s="14">
        <v>1.5949074074074001E-2</v>
      </c>
      <c r="D103" s="13">
        <v>1</v>
      </c>
      <c r="O103" s="16">
        <v>9.8078703703703904E-3</v>
      </c>
      <c r="P103" s="13">
        <v>1</v>
      </c>
    </row>
    <row r="104" spans="3:16">
      <c r="C104" s="14">
        <v>1.59722222222221E-2</v>
      </c>
      <c r="D104" s="13">
        <v>0</v>
      </c>
      <c r="O104" s="16">
        <v>9.8379629629629806E-3</v>
      </c>
      <c r="P104" s="13">
        <v>0</v>
      </c>
    </row>
  </sheetData>
  <mergeCells count="14">
    <mergeCell ref="AD2:AD3"/>
    <mergeCell ref="AE2:AE3"/>
    <mergeCell ref="AF2:AF3"/>
    <mergeCell ref="AG2:AG3"/>
    <mergeCell ref="A1:B2"/>
    <mergeCell ref="C1:P2"/>
    <mergeCell ref="Q1:R2"/>
    <mergeCell ref="S1:X2"/>
    <mergeCell ref="Y1:AG1"/>
    <mergeCell ref="Y2:Y3"/>
    <mergeCell ref="Z2:Z3"/>
    <mergeCell ref="AA2:AA3"/>
    <mergeCell ref="AB2:AB3"/>
    <mergeCell ref="AC2:AC3"/>
  </mergeCells>
  <phoneticPr fontId="3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Arkusz19"/>
  <dimension ref="A1:AK105"/>
  <sheetViews>
    <sheetView workbookViewId="0">
      <selection activeCell="O5" sqref="O5"/>
    </sheetView>
  </sheetViews>
  <sheetFormatPr defaultRowHeight="14.25"/>
  <cols>
    <col min="1" max="1" width="8.5" style="30" bestFit="1" customWidth="1"/>
    <col min="2" max="2" width="3.375" bestFit="1" customWidth="1"/>
    <col min="3" max="3" width="8.625" style="30" bestFit="1" customWidth="1"/>
    <col min="4" max="4" width="3.375" bestFit="1" customWidth="1"/>
    <col min="5" max="5" width="9.75" style="30" bestFit="1" customWidth="1"/>
    <col min="6" max="6" width="3.375" style="30" bestFit="1" customWidth="1"/>
    <col min="7" max="7" width="5.25" style="30" bestFit="1" customWidth="1"/>
    <col min="8" max="8" width="3.375" customWidth="1"/>
    <col min="9" max="9" width="7.75" style="38" customWidth="1"/>
    <col min="10" max="10" width="3.375" style="30" bestFit="1" customWidth="1"/>
    <col min="11" max="11" width="6.25" style="30" customWidth="1"/>
    <col min="12" max="12" width="3.375" bestFit="1" customWidth="1"/>
    <col min="13" max="13" width="5.25" customWidth="1"/>
    <col min="14" max="14" width="3.375" customWidth="1"/>
    <col min="15" max="15" width="9" style="30"/>
    <col min="16" max="16" width="3.375" bestFit="1" customWidth="1"/>
    <col min="17" max="17" width="4.625" bestFit="1" customWidth="1"/>
    <col min="18" max="18" width="3.25" bestFit="1" customWidth="1"/>
    <col min="19" max="19" width="7" bestFit="1" customWidth="1"/>
    <col min="20" max="20" width="3.25" bestFit="1" customWidth="1"/>
    <col min="21" max="21" width="5.75" bestFit="1" customWidth="1"/>
    <col min="22" max="22" width="3.25" bestFit="1" customWidth="1"/>
    <col min="23" max="23" width="2.625" bestFit="1" customWidth="1"/>
    <col min="24" max="24" width="3.25" bestFit="1" customWidth="1"/>
    <col min="25" max="25" width="7.5" bestFit="1" customWidth="1"/>
    <col min="26" max="30" width="6.25" bestFit="1" customWidth="1"/>
    <col min="31" max="31" width="5.75" bestFit="1" customWidth="1"/>
  </cols>
  <sheetData>
    <row r="1" spans="1:31" ht="15.75">
      <c r="A1" s="392" t="s">
        <v>100</v>
      </c>
      <c r="B1" s="392"/>
      <c r="C1" s="393" t="s">
        <v>101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406" t="s">
        <v>127</v>
      </c>
      <c r="R1" s="406"/>
      <c r="S1" s="406" t="s">
        <v>103</v>
      </c>
      <c r="T1" s="406"/>
      <c r="U1" s="406"/>
      <c r="V1" s="406"/>
      <c r="W1" s="406"/>
      <c r="X1" s="406"/>
      <c r="Y1" s="404" t="s">
        <v>104</v>
      </c>
      <c r="Z1" s="405"/>
      <c r="AA1" s="405"/>
      <c r="AB1" s="405"/>
      <c r="AC1" s="405"/>
      <c r="AD1" s="405"/>
      <c r="AE1" s="405"/>
    </row>
    <row r="2" spans="1:31" ht="15">
      <c r="A2" s="392"/>
      <c r="B2" s="392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406" t="s">
        <v>128</v>
      </c>
      <c r="R2" s="406"/>
      <c r="S2" s="406" t="s">
        <v>128</v>
      </c>
      <c r="T2" s="406"/>
      <c r="U2" s="406"/>
      <c r="V2" s="406"/>
      <c r="W2" s="406"/>
      <c r="X2" s="406"/>
      <c r="Y2" s="407" t="s">
        <v>107</v>
      </c>
      <c r="Z2" s="391" t="s">
        <v>110</v>
      </c>
      <c r="AA2" s="391" t="s">
        <v>112</v>
      </c>
      <c r="AB2" s="391" t="s">
        <v>106</v>
      </c>
      <c r="AC2" s="391" t="s">
        <v>108</v>
      </c>
      <c r="AD2" s="391" t="s">
        <v>111</v>
      </c>
      <c r="AE2" s="391" t="s">
        <v>113</v>
      </c>
    </row>
    <row r="3" spans="1:31">
      <c r="A3" s="8" t="s">
        <v>114</v>
      </c>
      <c r="B3" s="9" t="s">
        <v>115</v>
      </c>
      <c r="C3" s="8" t="s">
        <v>116</v>
      </c>
      <c r="D3" s="9" t="s">
        <v>115</v>
      </c>
      <c r="E3" s="8" t="s">
        <v>117</v>
      </c>
      <c r="F3" s="8" t="s">
        <v>115</v>
      </c>
      <c r="G3" s="8" t="s">
        <v>118</v>
      </c>
      <c r="H3" s="9" t="s">
        <v>115</v>
      </c>
      <c r="I3" s="10" t="s">
        <v>119</v>
      </c>
      <c r="J3" s="8" t="s">
        <v>115</v>
      </c>
      <c r="K3" s="8">
        <v>500</v>
      </c>
      <c r="L3" s="9" t="s">
        <v>115</v>
      </c>
      <c r="M3" s="9" t="s">
        <v>121</v>
      </c>
      <c r="N3" s="9" t="s">
        <v>115</v>
      </c>
      <c r="O3" s="8" t="s">
        <v>122</v>
      </c>
      <c r="P3" s="9" t="s">
        <v>115</v>
      </c>
      <c r="Q3" s="11" t="s">
        <v>123</v>
      </c>
      <c r="R3" s="11" t="s">
        <v>115</v>
      </c>
      <c r="S3" s="11" t="s">
        <v>124</v>
      </c>
      <c r="T3" s="11" t="s">
        <v>115</v>
      </c>
      <c r="U3" s="11" t="s">
        <v>129</v>
      </c>
      <c r="V3" s="11" t="s">
        <v>115</v>
      </c>
      <c r="W3" s="11" t="s">
        <v>112</v>
      </c>
      <c r="X3" s="11" t="s">
        <v>115</v>
      </c>
      <c r="Y3" s="407"/>
      <c r="Z3" s="391"/>
      <c r="AA3" s="391"/>
      <c r="AB3" s="391"/>
      <c r="AC3" s="391"/>
      <c r="AD3" s="391"/>
      <c r="AE3" s="391"/>
    </row>
    <row r="4" spans="1:31">
      <c r="A4" s="12">
        <v>160</v>
      </c>
      <c r="B4" s="13">
        <v>0</v>
      </c>
      <c r="C4" s="14">
        <v>1.545138888888889E-2</v>
      </c>
      <c r="D4" s="13">
        <v>100</v>
      </c>
      <c r="E4" s="15">
        <v>1.6</v>
      </c>
      <c r="F4" s="12">
        <v>0</v>
      </c>
      <c r="G4" s="12">
        <v>64.999999999999403</v>
      </c>
      <c r="H4" s="13">
        <v>0</v>
      </c>
      <c r="I4" s="39">
        <v>1500</v>
      </c>
      <c r="J4" s="12">
        <v>0</v>
      </c>
      <c r="K4" s="12">
        <v>235</v>
      </c>
      <c r="L4" s="13">
        <v>0</v>
      </c>
      <c r="M4" s="12">
        <v>280</v>
      </c>
      <c r="N4" s="13">
        <v>0</v>
      </c>
      <c r="O4" s="14">
        <v>8.217592592592594E-3</v>
      </c>
      <c r="P4" s="13">
        <v>100</v>
      </c>
      <c r="Q4" s="12">
        <v>1</v>
      </c>
      <c r="R4" s="13">
        <v>150</v>
      </c>
      <c r="S4" s="12">
        <v>1</v>
      </c>
      <c r="T4" s="13">
        <v>150</v>
      </c>
      <c r="U4" s="12">
        <v>1</v>
      </c>
      <c r="V4" s="17">
        <v>135</v>
      </c>
      <c r="W4" s="12">
        <v>1</v>
      </c>
      <c r="X4" s="13">
        <v>120</v>
      </c>
      <c r="Y4" s="40">
        <v>5.0810185185185186E-3</v>
      </c>
      <c r="Z4" s="40">
        <v>4.7476851851851855E-3</v>
      </c>
      <c r="AA4" s="40">
        <v>4.378472222222222E-3</v>
      </c>
      <c r="AB4" s="40">
        <v>5.2662037037037035E-3</v>
      </c>
      <c r="AC4" s="40">
        <v>4.9085648148148144E-3</v>
      </c>
      <c r="AD4" s="40">
        <v>4.5624999999999997E-3</v>
      </c>
      <c r="AE4" s="41">
        <v>100</v>
      </c>
    </row>
    <row r="5" spans="1:31">
      <c r="A5" s="12">
        <v>160.5</v>
      </c>
      <c r="B5" s="13">
        <v>4</v>
      </c>
      <c r="C5" s="14">
        <v>1.5474537037037038E-2</v>
      </c>
      <c r="D5" s="13">
        <v>99</v>
      </c>
      <c r="E5" s="12">
        <v>1.64</v>
      </c>
      <c r="F5" s="12">
        <v>1</v>
      </c>
      <c r="G5" s="12">
        <v>66.2999999999994</v>
      </c>
      <c r="H5" s="13">
        <v>1</v>
      </c>
      <c r="I5" s="39">
        <v>1552</v>
      </c>
      <c r="J5" s="12">
        <v>1</v>
      </c>
      <c r="K5" s="12">
        <v>239</v>
      </c>
      <c r="L5" s="13">
        <v>1</v>
      </c>
      <c r="M5" s="12">
        <v>286</v>
      </c>
      <c r="N5" s="13">
        <v>1</v>
      </c>
      <c r="O5" s="14">
        <v>8.3333333333333332E-3</v>
      </c>
      <c r="P5" s="13">
        <v>100</v>
      </c>
      <c r="Q5" s="12">
        <v>2</v>
      </c>
      <c r="R5" s="13">
        <v>145</v>
      </c>
      <c r="S5" s="12">
        <v>2</v>
      </c>
      <c r="T5" s="13">
        <v>145</v>
      </c>
      <c r="U5" s="12">
        <v>2</v>
      </c>
      <c r="V5" s="17">
        <v>120</v>
      </c>
      <c r="W5" s="12">
        <v>2</v>
      </c>
      <c r="X5" s="13">
        <v>100</v>
      </c>
      <c r="Y5" s="42">
        <v>5.099537037037037E-3</v>
      </c>
      <c r="Z5" s="42">
        <v>4.7650462962962959E-3</v>
      </c>
      <c r="AA5" s="42">
        <v>4.3935185185185188E-3</v>
      </c>
      <c r="AB5" s="42">
        <v>5.2847222222222219E-3</v>
      </c>
      <c r="AC5" s="42">
        <v>4.9259259259259265E-3</v>
      </c>
      <c r="AD5" s="42">
        <v>4.5798611111111109E-3</v>
      </c>
      <c r="AE5" s="41">
        <v>97</v>
      </c>
    </row>
    <row r="6" spans="1:31">
      <c r="A6" s="12">
        <v>161</v>
      </c>
      <c r="B6" s="13">
        <v>8</v>
      </c>
      <c r="C6" s="14">
        <v>1.5497685185185199E-2</v>
      </c>
      <c r="D6" s="13">
        <v>98</v>
      </c>
      <c r="E6" s="15">
        <v>1.68</v>
      </c>
      <c r="F6" s="12">
        <v>2</v>
      </c>
      <c r="G6" s="12">
        <v>67.599999999999497</v>
      </c>
      <c r="H6" s="13">
        <v>2</v>
      </c>
      <c r="I6" s="39">
        <v>1604</v>
      </c>
      <c r="J6" s="12">
        <v>2</v>
      </c>
      <c r="K6" s="12">
        <v>243</v>
      </c>
      <c r="L6" s="13">
        <v>2</v>
      </c>
      <c r="M6" s="12">
        <v>292</v>
      </c>
      <c r="N6" s="13">
        <v>2</v>
      </c>
      <c r="O6" s="14">
        <v>8.3680555555555557E-3</v>
      </c>
      <c r="P6" s="13">
        <v>99</v>
      </c>
      <c r="Q6" s="12">
        <v>3</v>
      </c>
      <c r="R6" s="13">
        <v>140</v>
      </c>
      <c r="S6" s="12">
        <v>3</v>
      </c>
      <c r="T6" s="13">
        <v>140</v>
      </c>
      <c r="U6" s="12">
        <v>3</v>
      </c>
      <c r="V6" s="17">
        <v>105</v>
      </c>
      <c r="W6" s="12">
        <v>3</v>
      </c>
      <c r="X6" s="13">
        <v>80</v>
      </c>
      <c r="Y6" s="42">
        <v>5.1180555555555554E-3</v>
      </c>
      <c r="Z6" s="42">
        <v>4.782407407407408E-3</v>
      </c>
      <c r="AA6" s="42">
        <v>4.409722222222222E-3</v>
      </c>
      <c r="AB6" s="42">
        <v>5.3043981481481484E-3</v>
      </c>
      <c r="AC6" s="42">
        <v>4.9444444444444449E-3</v>
      </c>
      <c r="AD6" s="42">
        <v>4.596064814814815E-3</v>
      </c>
      <c r="AE6" s="41">
        <v>94</v>
      </c>
    </row>
    <row r="7" spans="1:31">
      <c r="A7" s="12">
        <v>161.5</v>
      </c>
      <c r="B7" s="13">
        <v>12</v>
      </c>
      <c r="C7" s="14">
        <v>1.55208333333333E-2</v>
      </c>
      <c r="D7" s="13">
        <v>97</v>
      </c>
      <c r="E7" s="12">
        <v>1.72</v>
      </c>
      <c r="F7" s="12">
        <v>3</v>
      </c>
      <c r="G7" s="12">
        <v>68.899999999999494</v>
      </c>
      <c r="H7" s="13">
        <v>3</v>
      </c>
      <c r="I7" s="39">
        <v>1656</v>
      </c>
      <c r="J7" s="12">
        <v>3</v>
      </c>
      <c r="K7" s="12">
        <v>247</v>
      </c>
      <c r="L7" s="13">
        <v>3</v>
      </c>
      <c r="M7" s="12">
        <v>298</v>
      </c>
      <c r="N7" s="13">
        <v>3</v>
      </c>
      <c r="O7" s="14">
        <v>8.4027777777777798E-3</v>
      </c>
      <c r="P7" s="13">
        <v>98</v>
      </c>
      <c r="Q7" s="12">
        <v>4</v>
      </c>
      <c r="R7" s="13">
        <v>135</v>
      </c>
      <c r="S7" s="12">
        <v>4</v>
      </c>
      <c r="T7" s="13">
        <v>135</v>
      </c>
      <c r="U7" s="12">
        <v>4</v>
      </c>
      <c r="V7" s="17">
        <v>95</v>
      </c>
      <c r="W7" s="12">
        <v>4</v>
      </c>
      <c r="X7" s="13">
        <v>70</v>
      </c>
      <c r="Y7" s="43">
        <v>5.1365740740740738E-3</v>
      </c>
      <c r="Z7" s="43">
        <v>4.7997685185185183E-3</v>
      </c>
      <c r="AA7" s="43">
        <v>4.425925925925926E-3</v>
      </c>
      <c r="AB7" s="43">
        <v>5.3240740740740748E-3</v>
      </c>
      <c r="AC7" s="43">
        <v>4.9618055555555552E-3</v>
      </c>
      <c r="AD7" s="43">
        <v>4.6134259259259262E-3</v>
      </c>
      <c r="AE7" s="41">
        <v>91</v>
      </c>
    </row>
    <row r="8" spans="1:31">
      <c r="A8" s="12">
        <v>162</v>
      </c>
      <c r="B8" s="13">
        <v>16</v>
      </c>
      <c r="C8" s="14">
        <v>1.5543981481481501E-2</v>
      </c>
      <c r="D8" s="13">
        <v>96</v>
      </c>
      <c r="E8" s="15">
        <v>1.76</v>
      </c>
      <c r="F8" s="12">
        <v>4</v>
      </c>
      <c r="G8" s="12">
        <v>70.199999999999505</v>
      </c>
      <c r="H8" s="13">
        <v>4</v>
      </c>
      <c r="I8" s="39">
        <v>1708</v>
      </c>
      <c r="J8" s="12">
        <v>4</v>
      </c>
      <c r="K8" s="12">
        <v>251</v>
      </c>
      <c r="L8" s="13">
        <v>4</v>
      </c>
      <c r="M8" s="12">
        <v>304</v>
      </c>
      <c r="N8" s="13">
        <v>4</v>
      </c>
      <c r="O8" s="14">
        <v>8.4375000000000006E-3</v>
      </c>
      <c r="P8" s="13">
        <v>97</v>
      </c>
      <c r="Q8" s="12">
        <v>5</v>
      </c>
      <c r="R8" s="13">
        <v>130</v>
      </c>
      <c r="S8" s="12">
        <v>5</v>
      </c>
      <c r="T8" s="13">
        <v>130</v>
      </c>
      <c r="U8" s="12">
        <v>5</v>
      </c>
      <c r="V8" s="17">
        <v>85</v>
      </c>
      <c r="W8" s="12">
        <v>5</v>
      </c>
      <c r="X8" s="13">
        <v>60</v>
      </c>
      <c r="Y8" s="42">
        <v>5.1550925925925922E-3</v>
      </c>
      <c r="Z8" s="42">
        <v>4.8171296296296295E-3</v>
      </c>
      <c r="AA8" s="42">
        <v>4.4421296296296301E-3</v>
      </c>
      <c r="AB8" s="42">
        <v>5.3425925925925924E-3</v>
      </c>
      <c r="AC8" s="42">
        <v>4.9803240740740736E-3</v>
      </c>
      <c r="AD8" s="42">
        <v>4.6296296296296302E-3</v>
      </c>
      <c r="AE8" s="41">
        <v>88</v>
      </c>
    </row>
    <row r="9" spans="1:31">
      <c r="A9" s="12">
        <v>162.5</v>
      </c>
      <c r="B9" s="13">
        <v>20</v>
      </c>
      <c r="C9" s="14">
        <v>1.5567129629629599E-2</v>
      </c>
      <c r="D9" s="13">
        <v>95</v>
      </c>
      <c r="E9" s="12">
        <v>1.8</v>
      </c>
      <c r="F9" s="12">
        <v>5</v>
      </c>
      <c r="G9" s="12">
        <v>71.499999999999503</v>
      </c>
      <c r="H9" s="13">
        <v>5</v>
      </c>
      <c r="I9" s="39">
        <v>1760</v>
      </c>
      <c r="J9" s="12">
        <v>5</v>
      </c>
      <c r="K9" s="12">
        <v>255</v>
      </c>
      <c r="L9" s="13">
        <v>5</v>
      </c>
      <c r="M9" s="12">
        <v>310</v>
      </c>
      <c r="N9" s="13">
        <v>5</v>
      </c>
      <c r="O9" s="14">
        <v>8.4722222222222195E-3</v>
      </c>
      <c r="P9" s="13">
        <v>96</v>
      </c>
      <c r="Q9" s="12">
        <v>6</v>
      </c>
      <c r="R9" s="13">
        <v>125</v>
      </c>
      <c r="S9" s="12">
        <v>6</v>
      </c>
      <c r="T9" s="13">
        <v>125</v>
      </c>
      <c r="U9" s="12">
        <v>6</v>
      </c>
      <c r="V9" s="17">
        <v>75</v>
      </c>
      <c r="W9" s="12">
        <v>6</v>
      </c>
      <c r="X9" s="13">
        <v>50</v>
      </c>
      <c r="Y9" s="44">
        <v>5.1736111111111115E-3</v>
      </c>
      <c r="Z9" s="44">
        <v>4.8344907407407408E-3</v>
      </c>
      <c r="AA9" s="44">
        <v>4.4583333333333332E-3</v>
      </c>
      <c r="AB9" s="44">
        <v>5.3622685185185188E-3</v>
      </c>
      <c r="AC9" s="44">
        <v>4.9976851851851849E-3</v>
      </c>
      <c r="AD9" s="42">
        <v>4.6458333333333325E-3</v>
      </c>
      <c r="AE9" s="41">
        <v>85</v>
      </c>
    </row>
    <row r="10" spans="1:31">
      <c r="A10" s="12">
        <v>163</v>
      </c>
      <c r="B10" s="13">
        <v>24</v>
      </c>
      <c r="C10" s="14">
        <v>1.55902777777778E-2</v>
      </c>
      <c r="D10" s="13">
        <v>94</v>
      </c>
      <c r="E10" s="15">
        <v>1.84</v>
      </c>
      <c r="F10" s="12">
        <v>6</v>
      </c>
      <c r="G10" s="12">
        <v>72.7999999999995</v>
      </c>
      <c r="H10" s="13">
        <v>6</v>
      </c>
      <c r="I10" s="39">
        <v>1812</v>
      </c>
      <c r="J10" s="12">
        <v>6</v>
      </c>
      <c r="K10" s="12">
        <v>259</v>
      </c>
      <c r="L10" s="13">
        <v>6</v>
      </c>
      <c r="M10" s="12">
        <v>316</v>
      </c>
      <c r="N10" s="13">
        <v>6</v>
      </c>
      <c r="O10" s="14">
        <v>8.5069444444444507E-3</v>
      </c>
      <c r="P10" s="13">
        <v>95</v>
      </c>
      <c r="Q10" s="12">
        <v>7</v>
      </c>
      <c r="R10" s="13">
        <v>120</v>
      </c>
      <c r="S10" s="12">
        <v>7</v>
      </c>
      <c r="T10" s="13">
        <v>120</v>
      </c>
      <c r="U10" s="12">
        <v>7</v>
      </c>
      <c r="V10" s="17">
        <v>65</v>
      </c>
      <c r="W10" s="12">
        <v>7</v>
      </c>
      <c r="X10" s="13">
        <v>40</v>
      </c>
      <c r="Y10" s="42">
        <v>5.1944444444444451E-3</v>
      </c>
      <c r="Z10" s="42">
        <v>4.8541666666666672E-3</v>
      </c>
      <c r="AA10" s="42">
        <v>4.4756944444444445E-3</v>
      </c>
      <c r="AB10" s="42">
        <v>5.3831018518518516E-3</v>
      </c>
      <c r="AC10" s="42">
        <v>5.0173611111111105E-3</v>
      </c>
      <c r="AD10" s="42">
        <v>4.6643518518518518E-3</v>
      </c>
      <c r="AE10" s="41">
        <v>82</v>
      </c>
    </row>
    <row r="11" spans="1:31">
      <c r="A11" s="12">
        <v>163.5</v>
      </c>
      <c r="B11" s="13">
        <v>28</v>
      </c>
      <c r="C11" s="14">
        <v>1.56134259259259E-2</v>
      </c>
      <c r="D11" s="13">
        <v>93</v>
      </c>
      <c r="E11" s="12">
        <v>1.88</v>
      </c>
      <c r="F11" s="12">
        <v>7</v>
      </c>
      <c r="G11" s="12">
        <v>74.099999999999497</v>
      </c>
      <c r="H11" s="13">
        <v>7</v>
      </c>
      <c r="I11" s="39">
        <v>1864</v>
      </c>
      <c r="J11" s="12">
        <v>7</v>
      </c>
      <c r="K11" s="12">
        <v>263</v>
      </c>
      <c r="L11" s="13">
        <v>7</v>
      </c>
      <c r="M11" s="12">
        <v>322</v>
      </c>
      <c r="N11" s="13">
        <v>7</v>
      </c>
      <c r="O11" s="14">
        <v>8.5416666666666696E-3</v>
      </c>
      <c r="P11" s="13">
        <v>94</v>
      </c>
      <c r="Q11" s="12">
        <v>8</v>
      </c>
      <c r="R11" s="13">
        <v>115</v>
      </c>
      <c r="S11" s="12">
        <v>8</v>
      </c>
      <c r="T11" s="13">
        <v>115</v>
      </c>
      <c r="U11" s="12">
        <v>8</v>
      </c>
      <c r="V11" s="17">
        <v>55</v>
      </c>
      <c r="W11" s="12">
        <v>8</v>
      </c>
      <c r="X11" s="13">
        <v>30</v>
      </c>
      <c r="Y11" s="42">
        <v>5.2152777777777779E-3</v>
      </c>
      <c r="Z11" s="42">
        <v>4.8738425925925928E-3</v>
      </c>
      <c r="AA11" s="42">
        <v>4.4976851851851853E-3</v>
      </c>
      <c r="AB11" s="42">
        <v>5.4050925925925924E-3</v>
      </c>
      <c r="AC11" s="42">
        <v>5.0381944444444441E-3</v>
      </c>
      <c r="AD11" s="42">
        <v>4.6840277777777774E-3</v>
      </c>
      <c r="AE11" s="41">
        <v>79</v>
      </c>
    </row>
    <row r="12" spans="1:31">
      <c r="A12" s="12">
        <v>164</v>
      </c>
      <c r="B12" s="13">
        <v>32</v>
      </c>
      <c r="C12" s="14">
        <v>1.5636574074074101E-2</v>
      </c>
      <c r="D12" s="13">
        <v>92</v>
      </c>
      <c r="E12" s="15">
        <v>1.92</v>
      </c>
      <c r="F12" s="12">
        <v>8</v>
      </c>
      <c r="G12" s="12">
        <v>75.399999999999494</v>
      </c>
      <c r="H12" s="13">
        <v>8</v>
      </c>
      <c r="I12" s="39">
        <v>1916</v>
      </c>
      <c r="J12" s="12">
        <v>8</v>
      </c>
      <c r="K12" s="12">
        <v>267</v>
      </c>
      <c r="L12" s="13">
        <v>8</v>
      </c>
      <c r="M12" s="12">
        <v>328</v>
      </c>
      <c r="N12" s="13">
        <v>8</v>
      </c>
      <c r="O12" s="14">
        <v>8.5763888888888903E-3</v>
      </c>
      <c r="P12" s="13">
        <v>93</v>
      </c>
      <c r="Q12" s="12">
        <v>9</v>
      </c>
      <c r="R12" s="13">
        <v>110</v>
      </c>
      <c r="S12" s="12">
        <v>9</v>
      </c>
      <c r="T12" s="13">
        <v>110</v>
      </c>
      <c r="U12" s="12">
        <v>9</v>
      </c>
      <c r="V12" s="17">
        <v>45</v>
      </c>
      <c r="W12" s="12">
        <v>9</v>
      </c>
      <c r="X12" s="13">
        <v>20</v>
      </c>
      <c r="Y12" s="42">
        <v>5.2361111111111115E-3</v>
      </c>
      <c r="Z12" s="42">
        <v>4.8935185185185184E-3</v>
      </c>
      <c r="AA12" s="42">
        <v>4.5115740740740741E-3</v>
      </c>
      <c r="AB12" s="42">
        <v>5.4270833333333332E-3</v>
      </c>
      <c r="AC12" s="42">
        <v>5.0578703703703706E-3</v>
      </c>
      <c r="AD12" s="42">
        <v>4.7025462962962958E-3</v>
      </c>
      <c r="AE12" s="41">
        <v>76</v>
      </c>
    </row>
    <row r="13" spans="1:31">
      <c r="A13" s="12">
        <v>164.5</v>
      </c>
      <c r="B13" s="13">
        <v>36</v>
      </c>
      <c r="C13" s="14">
        <v>1.56597222222222E-2</v>
      </c>
      <c r="D13" s="13">
        <v>91</v>
      </c>
      <c r="E13" s="12">
        <v>1.96</v>
      </c>
      <c r="F13" s="12">
        <v>9</v>
      </c>
      <c r="G13" s="12">
        <v>76.699999999999505</v>
      </c>
      <c r="H13" s="13">
        <v>9</v>
      </c>
      <c r="I13" s="39">
        <v>1968</v>
      </c>
      <c r="J13" s="12">
        <v>9</v>
      </c>
      <c r="K13" s="12">
        <v>271</v>
      </c>
      <c r="L13" s="13">
        <v>9</v>
      </c>
      <c r="M13" s="12">
        <v>334</v>
      </c>
      <c r="N13" s="13">
        <v>9</v>
      </c>
      <c r="O13" s="14">
        <v>8.6111111111111093E-3</v>
      </c>
      <c r="P13" s="13">
        <v>92</v>
      </c>
      <c r="Q13" s="12">
        <v>10</v>
      </c>
      <c r="R13" s="13">
        <v>105</v>
      </c>
      <c r="S13" s="12">
        <v>10</v>
      </c>
      <c r="T13" s="13">
        <v>105</v>
      </c>
      <c r="U13" s="12">
        <v>10</v>
      </c>
      <c r="V13" s="17">
        <v>35</v>
      </c>
      <c r="W13" s="12">
        <v>10</v>
      </c>
      <c r="X13" s="13">
        <v>10</v>
      </c>
      <c r="Y13" s="42">
        <v>5.2569444444444452E-3</v>
      </c>
      <c r="Z13" s="42">
        <v>4.9120370370370368E-3</v>
      </c>
      <c r="AA13" s="42">
        <v>4.5300925925925925E-3</v>
      </c>
      <c r="AB13" s="42">
        <v>5.4479166666666669E-3</v>
      </c>
      <c r="AC13" s="42">
        <v>5.0787037037037042E-3</v>
      </c>
      <c r="AD13" s="42">
        <v>4.7210648148148151E-3</v>
      </c>
      <c r="AE13" s="41">
        <v>73</v>
      </c>
    </row>
    <row r="14" spans="1:31">
      <c r="A14" s="12">
        <v>165</v>
      </c>
      <c r="B14" s="13">
        <v>40</v>
      </c>
      <c r="C14" s="14">
        <v>1.5682870370370399E-2</v>
      </c>
      <c r="D14" s="13">
        <v>90</v>
      </c>
      <c r="E14" s="15">
        <v>2</v>
      </c>
      <c r="F14" s="12">
        <v>10</v>
      </c>
      <c r="G14" s="12">
        <v>77.999999999999503</v>
      </c>
      <c r="H14" s="13">
        <v>10</v>
      </c>
      <c r="I14" s="39">
        <v>2020</v>
      </c>
      <c r="J14" s="12">
        <v>10</v>
      </c>
      <c r="K14" s="12">
        <v>275</v>
      </c>
      <c r="L14" s="13">
        <v>10</v>
      </c>
      <c r="M14" s="12">
        <v>340</v>
      </c>
      <c r="N14" s="13">
        <v>10</v>
      </c>
      <c r="O14" s="14">
        <v>8.6458333333333404E-3</v>
      </c>
      <c r="P14" s="13">
        <v>91</v>
      </c>
      <c r="Q14" s="12">
        <v>11</v>
      </c>
      <c r="R14" s="13">
        <v>100</v>
      </c>
      <c r="S14" s="12">
        <v>11</v>
      </c>
      <c r="T14" s="13">
        <v>100</v>
      </c>
      <c r="U14" s="12">
        <v>11</v>
      </c>
      <c r="V14" s="17">
        <v>25</v>
      </c>
      <c r="W14" s="12"/>
      <c r="X14" s="13"/>
      <c r="Y14" s="44">
        <v>5.2777777777777771E-3</v>
      </c>
      <c r="Z14" s="44">
        <v>4.9317129629629633E-3</v>
      </c>
      <c r="AA14" s="44">
        <v>4.5474537037037037E-3</v>
      </c>
      <c r="AB14" s="44">
        <v>5.4699074074074068E-3</v>
      </c>
      <c r="AC14" s="44">
        <v>5.0983796296296298E-3</v>
      </c>
      <c r="AD14" s="44">
        <v>4.7395833333333335E-3</v>
      </c>
      <c r="AE14" s="41">
        <v>70</v>
      </c>
    </row>
    <row r="15" spans="1:31">
      <c r="A15" s="12">
        <v>165.5</v>
      </c>
      <c r="B15" s="13">
        <v>44</v>
      </c>
      <c r="C15" s="14">
        <v>1.5706018518518501E-2</v>
      </c>
      <c r="D15" s="13">
        <v>89</v>
      </c>
      <c r="E15" s="12">
        <v>2.04</v>
      </c>
      <c r="F15" s="12">
        <v>11</v>
      </c>
      <c r="G15" s="12">
        <v>79.299999999999599</v>
      </c>
      <c r="H15" s="13">
        <v>11</v>
      </c>
      <c r="I15" s="39">
        <v>2072</v>
      </c>
      <c r="J15" s="12">
        <v>11</v>
      </c>
      <c r="K15" s="12">
        <v>279</v>
      </c>
      <c r="L15" s="13">
        <v>11</v>
      </c>
      <c r="M15" s="12">
        <v>346</v>
      </c>
      <c r="N15" s="13">
        <v>11</v>
      </c>
      <c r="O15" s="14">
        <v>8.6805555555555594E-3</v>
      </c>
      <c r="P15" s="13">
        <v>90</v>
      </c>
      <c r="Q15" s="12">
        <v>12</v>
      </c>
      <c r="R15" s="13">
        <v>95</v>
      </c>
      <c r="S15" s="12">
        <v>12</v>
      </c>
      <c r="T15" s="13">
        <v>95</v>
      </c>
      <c r="U15" s="12">
        <v>12</v>
      </c>
      <c r="V15" s="17">
        <v>15</v>
      </c>
      <c r="W15" s="12"/>
      <c r="X15" s="13"/>
      <c r="Y15" s="42">
        <v>5.3055555555555555E-3</v>
      </c>
      <c r="Z15" s="42">
        <v>4.9583333333333328E-3</v>
      </c>
      <c r="AA15" s="42">
        <v>4.5717592592592589E-3</v>
      </c>
      <c r="AB15" s="42">
        <v>5.4988425925925925E-3</v>
      </c>
      <c r="AC15" s="42">
        <v>5.1250000000000002E-3</v>
      </c>
      <c r="AD15" s="42">
        <v>4.7650462962962959E-3</v>
      </c>
      <c r="AE15" s="41">
        <v>67</v>
      </c>
    </row>
    <row r="16" spans="1:31">
      <c r="A16" s="12">
        <v>166</v>
      </c>
      <c r="B16" s="13">
        <v>48</v>
      </c>
      <c r="C16" s="14">
        <v>1.57291666666667E-2</v>
      </c>
      <c r="D16" s="13">
        <v>88</v>
      </c>
      <c r="E16" s="15">
        <v>2.08</v>
      </c>
      <c r="F16" s="12">
        <v>12</v>
      </c>
      <c r="G16" s="12">
        <v>80.599999999999596</v>
      </c>
      <c r="H16" s="13">
        <v>12</v>
      </c>
      <c r="I16" s="39">
        <v>2124</v>
      </c>
      <c r="J16" s="12">
        <v>12</v>
      </c>
      <c r="K16" s="12">
        <v>283</v>
      </c>
      <c r="L16" s="13">
        <v>12</v>
      </c>
      <c r="M16" s="12">
        <v>352</v>
      </c>
      <c r="N16" s="13">
        <v>12</v>
      </c>
      <c r="O16" s="14">
        <v>8.7152777777777801E-3</v>
      </c>
      <c r="P16" s="13">
        <v>89</v>
      </c>
      <c r="Q16" s="12">
        <v>13</v>
      </c>
      <c r="R16" s="13">
        <v>90</v>
      </c>
      <c r="S16" s="12">
        <v>13</v>
      </c>
      <c r="T16" s="13">
        <v>90</v>
      </c>
      <c r="U16" s="12">
        <v>13</v>
      </c>
      <c r="V16" s="17">
        <v>5</v>
      </c>
      <c r="W16" s="12"/>
      <c r="X16" s="13"/>
      <c r="Y16" s="42">
        <v>5.3333333333333332E-3</v>
      </c>
      <c r="Z16" s="42">
        <v>4.9837962962962961E-3</v>
      </c>
      <c r="AA16" s="42">
        <v>4.5949074074074078E-3</v>
      </c>
      <c r="AB16" s="42">
        <v>5.5277777777777773E-3</v>
      </c>
      <c r="AC16" s="42">
        <v>5.1516203703703698E-3</v>
      </c>
      <c r="AD16" s="42">
        <v>4.7893518518518519E-3</v>
      </c>
      <c r="AE16" s="41">
        <v>64</v>
      </c>
    </row>
    <row r="17" spans="1:31">
      <c r="A17" s="12">
        <v>166.5</v>
      </c>
      <c r="B17" s="13">
        <v>52</v>
      </c>
      <c r="C17" s="14">
        <v>1.5752314814814799E-2</v>
      </c>
      <c r="D17" s="13">
        <v>87</v>
      </c>
      <c r="E17" s="12">
        <v>2.12</v>
      </c>
      <c r="F17" s="12">
        <v>13</v>
      </c>
      <c r="G17" s="12">
        <v>81.899999999999594</v>
      </c>
      <c r="H17" s="13">
        <v>13</v>
      </c>
      <c r="I17" s="39">
        <v>2176</v>
      </c>
      <c r="J17" s="12">
        <v>13</v>
      </c>
      <c r="K17" s="12">
        <v>287</v>
      </c>
      <c r="L17" s="13">
        <v>13</v>
      </c>
      <c r="M17" s="12">
        <v>358</v>
      </c>
      <c r="N17" s="13">
        <v>13</v>
      </c>
      <c r="O17" s="14">
        <v>8.7500000000000008E-3</v>
      </c>
      <c r="P17" s="13">
        <v>88</v>
      </c>
      <c r="Q17" s="12">
        <v>14</v>
      </c>
      <c r="R17" s="13">
        <v>85</v>
      </c>
      <c r="S17" s="12">
        <v>14</v>
      </c>
      <c r="T17" s="13">
        <v>85</v>
      </c>
      <c r="U17" s="12"/>
      <c r="V17" s="17"/>
      <c r="W17" s="13"/>
      <c r="X17" s="13"/>
      <c r="Y17" s="42">
        <v>5.3611111111111108E-3</v>
      </c>
      <c r="Z17" s="42">
        <v>5.0092592592592593E-3</v>
      </c>
      <c r="AA17" s="42">
        <v>4.619212962962963E-3</v>
      </c>
      <c r="AB17" s="42">
        <v>5.5567129629629638E-3</v>
      </c>
      <c r="AC17" s="42">
        <v>5.1793981481481474E-3</v>
      </c>
      <c r="AD17" s="42">
        <v>4.8148148148148152E-3</v>
      </c>
      <c r="AE17" s="41">
        <v>61</v>
      </c>
    </row>
    <row r="18" spans="1:31">
      <c r="A18" s="12">
        <v>167</v>
      </c>
      <c r="B18" s="13">
        <v>56</v>
      </c>
      <c r="C18" s="14">
        <v>1.5775462962963002E-2</v>
      </c>
      <c r="D18" s="13">
        <v>86</v>
      </c>
      <c r="E18" s="15">
        <v>2.16</v>
      </c>
      <c r="F18" s="12">
        <v>14</v>
      </c>
      <c r="G18" s="12">
        <v>83.199999999999605</v>
      </c>
      <c r="H18" s="13">
        <v>14</v>
      </c>
      <c r="I18" s="39">
        <v>2228</v>
      </c>
      <c r="J18" s="12">
        <v>14</v>
      </c>
      <c r="K18" s="12">
        <v>291</v>
      </c>
      <c r="L18" s="13">
        <v>14</v>
      </c>
      <c r="M18" s="12">
        <v>364</v>
      </c>
      <c r="N18" s="13">
        <v>14</v>
      </c>
      <c r="O18" s="14">
        <v>8.7847222222222302E-3</v>
      </c>
      <c r="P18" s="13">
        <v>87</v>
      </c>
      <c r="Q18" s="12">
        <v>15</v>
      </c>
      <c r="R18" s="13">
        <v>80</v>
      </c>
      <c r="S18" s="12">
        <v>15</v>
      </c>
      <c r="T18" s="13">
        <v>80</v>
      </c>
      <c r="U18" s="12"/>
      <c r="V18" s="17"/>
      <c r="W18" s="13"/>
      <c r="X18" s="13"/>
      <c r="Y18" s="42">
        <v>5.3888888888888884E-3</v>
      </c>
      <c r="Z18" s="42">
        <v>5.0358796296296297E-3</v>
      </c>
      <c r="AA18" s="42">
        <v>4.6435185185185182E-3</v>
      </c>
      <c r="AB18" s="42">
        <v>5.5856481481481477E-3</v>
      </c>
      <c r="AC18" s="42">
        <v>5.2060185185185187E-3</v>
      </c>
      <c r="AD18" s="42">
        <v>4.8391203703703704E-3</v>
      </c>
      <c r="AE18" s="41">
        <v>58</v>
      </c>
    </row>
    <row r="19" spans="1:31">
      <c r="A19" s="12">
        <v>167.5</v>
      </c>
      <c r="B19" s="13">
        <v>60</v>
      </c>
      <c r="C19" s="14">
        <v>1.57986111111111E-2</v>
      </c>
      <c r="D19" s="13">
        <v>85</v>
      </c>
      <c r="E19" s="12">
        <v>2.2000000000000002</v>
      </c>
      <c r="F19" s="12">
        <v>15</v>
      </c>
      <c r="G19" s="12">
        <v>84.499999999999602</v>
      </c>
      <c r="H19" s="13">
        <v>15</v>
      </c>
      <c r="I19" s="39">
        <v>2280</v>
      </c>
      <c r="J19" s="12">
        <v>15</v>
      </c>
      <c r="K19" s="12">
        <v>295</v>
      </c>
      <c r="L19" s="13">
        <v>15</v>
      </c>
      <c r="M19" s="12">
        <v>370</v>
      </c>
      <c r="N19" s="13">
        <v>15</v>
      </c>
      <c r="O19" s="14">
        <v>8.8194444444444492E-3</v>
      </c>
      <c r="P19" s="13">
        <v>86</v>
      </c>
      <c r="Q19" s="12">
        <v>16</v>
      </c>
      <c r="R19" s="13">
        <v>75</v>
      </c>
      <c r="S19" s="12">
        <v>16</v>
      </c>
      <c r="T19" s="13">
        <v>75</v>
      </c>
      <c r="U19" s="12"/>
      <c r="V19" s="17"/>
      <c r="W19" s="13"/>
      <c r="X19" s="13"/>
      <c r="Y19" s="44">
        <v>5.4166666666666669E-3</v>
      </c>
      <c r="Z19" s="44">
        <v>5.0613425925925921E-3</v>
      </c>
      <c r="AA19" s="44">
        <v>4.6678240740740742E-3</v>
      </c>
      <c r="AB19" s="44">
        <v>5.6134259259259271E-3</v>
      </c>
      <c r="AC19" s="44">
        <v>5.2326388888888882E-3</v>
      </c>
      <c r="AD19" s="44">
        <v>4.8645833333333327E-3</v>
      </c>
      <c r="AE19" s="41">
        <v>55</v>
      </c>
    </row>
    <row r="20" spans="1:31">
      <c r="A20" s="12">
        <v>168</v>
      </c>
      <c r="B20" s="13">
        <v>64</v>
      </c>
      <c r="C20" s="14">
        <v>1.5821759259259299E-2</v>
      </c>
      <c r="D20" s="13">
        <v>84</v>
      </c>
      <c r="E20" s="15">
        <v>2.2400000000000002</v>
      </c>
      <c r="F20" s="12">
        <v>16</v>
      </c>
      <c r="G20" s="12">
        <v>85.799999999999599</v>
      </c>
      <c r="H20" s="13">
        <v>16</v>
      </c>
      <c r="I20" s="39">
        <v>2332</v>
      </c>
      <c r="J20" s="12">
        <v>16</v>
      </c>
      <c r="K20" s="12">
        <v>299</v>
      </c>
      <c r="L20" s="13">
        <v>16</v>
      </c>
      <c r="M20" s="12">
        <v>376</v>
      </c>
      <c r="N20" s="13">
        <v>16</v>
      </c>
      <c r="O20" s="14">
        <v>8.8541666666666699E-3</v>
      </c>
      <c r="P20" s="13">
        <v>85</v>
      </c>
      <c r="Q20" s="12">
        <v>17</v>
      </c>
      <c r="R20" s="13">
        <v>70</v>
      </c>
      <c r="S20" s="12">
        <v>17</v>
      </c>
      <c r="T20" s="13">
        <v>70</v>
      </c>
      <c r="U20" s="12"/>
      <c r="V20" s="17"/>
      <c r="W20" s="13"/>
      <c r="X20" s="13"/>
      <c r="Y20" s="42">
        <v>5.4513888888888884E-3</v>
      </c>
      <c r="Z20" s="42">
        <v>5.0937500000000002E-3</v>
      </c>
      <c r="AA20" s="42">
        <v>4.696759259259259E-3</v>
      </c>
      <c r="AB20" s="42">
        <v>5.6493055555555559E-3</v>
      </c>
      <c r="AC20" s="42">
        <v>5.2662037037037035E-3</v>
      </c>
      <c r="AD20" s="42">
        <v>4.8958333333333328E-3</v>
      </c>
      <c r="AE20" s="41">
        <v>52</v>
      </c>
    </row>
    <row r="21" spans="1:31">
      <c r="A21" s="12">
        <v>168.5</v>
      </c>
      <c r="B21" s="13">
        <v>68</v>
      </c>
      <c r="C21" s="14">
        <v>1.5844907407407401E-2</v>
      </c>
      <c r="D21" s="13">
        <v>83</v>
      </c>
      <c r="E21" s="12">
        <v>2.2799999999999998</v>
      </c>
      <c r="F21" s="12">
        <v>17</v>
      </c>
      <c r="G21" s="12">
        <v>87.099999999999596</v>
      </c>
      <c r="H21" s="13">
        <v>17</v>
      </c>
      <c r="I21" s="39">
        <v>2384</v>
      </c>
      <c r="J21" s="12">
        <v>17</v>
      </c>
      <c r="K21" s="12">
        <v>303</v>
      </c>
      <c r="L21" s="13">
        <v>17</v>
      </c>
      <c r="M21" s="12">
        <v>382</v>
      </c>
      <c r="N21" s="13">
        <v>17</v>
      </c>
      <c r="O21" s="14">
        <v>8.8888888888888906E-3</v>
      </c>
      <c r="P21" s="13">
        <v>84</v>
      </c>
      <c r="Q21" s="12">
        <v>18</v>
      </c>
      <c r="R21" s="13">
        <v>65</v>
      </c>
      <c r="S21" s="12">
        <v>18</v>
      </c>
      <c r="T21" s="13">
        <v>65</v>
      </c>
      <c r="U21" s="12"/>
      <c r="V21" s="17"/>
      <c r="W21" s="13"/>
      <c r="X21" s="13"/>
      <c r="Y21" s="42">
        <v>5.4861111111111117E-3</v>
      </c>
      <c r="Z21" s="42">
        <v>5.1261574074074074E-3</v>
      </c>
      <c r="AA21" s="42">
        <v>4.7268518518518519E-3</v>
      </c>
      <c r="AB21" s="42">
        <v>5.6863425925925927E-3</v>
      </c>
      <c r="AC21" s="42">
        <v>5.2997685185185188E-3</v>
      </c>
      <c r="AD21" s="42">
        <v>4.9270833333333328E-3</v>
      </c>
      <c r="AE21" s="41">
        <v>49</v>
      </c>
    </row>
    <row r="22" spans="1:31">
      <c r="A22" s="12">
        <v>169</v>
      </c>
      <c r="B22" s="13">
        <v>72</v>
      </c>
      <c r="C22" s="14">
        <v>1.58680555555556E-2</v>
      </c>
      <c r="D22" s="13">
        <v>82</v>
      </c>
      <c r="E22" s="15">
        <v>2.3199999999999998</v>
      </c>
      <c r="F22" s="12">
        <v>18</v>
      </c>
      <c r="G22" s="12">
        <v>88.399999999999594</v>
      </c>
      <c r="H22" s="13">
        <v>18</v>
      </c>
      <c r="I22" s="39">
        <v>2436</v>
      </c>
      <c r="J22" s="12">
        <v>18</v>
      </c>
      <c r="K22" s="12">
        <v>307</v>
      </c>
      <c r="L22" s="13">
        <v>18</v>
      </c>
      <c r="M22" s="12">
        <v>388</v>
      </c>
      <c r="N22" s="13">
        <v>18</v>
      </c>
      <c r="O22" s="14">
        <v>8.9236111111111096E-3</v>
      </c>
      <c r="P22" s="13">
        <v>83</v>
      </c>
      <c r="Q22" s="12">
        <v>19</v>
      </c>
      <c r="R22" s="13">
        <v>60</v>
      </c>
      <c r="S22" s="12">
        <v>19</v>
      </c>
      <c r="T22" s="13">
        <v>60</v>
      </c>
      <c r="U22" s="12"/>
      <c r="V22" s="17"/>
      <c r="W22" s="13"/>
      <c r="X22" s="13"/>
      <c r="Y22" s="42">
        <v>5.5208333333333333E-3</v>
      </c>
      <c r="Z22" s="42">
        <v>5.1585648148148146E-3</v>
      </c>
      <c r="AA22" s="42">
        <v>4.7569444444444447E-3</v>
      </c>
      <c r="AB22" s="42">
        <v>5.7222222222222223E-3</v>
      </c>
      <c r="AC22" s="42">
        <v>5.3333333333333332E-3</v>
      </c>
      <c r="AD22" s="42">
        <v>4.9583333333333328E-3</v>
      </c>
      <c r="AE22" s="41">
        <v>46</v>
      </c>
    </row>
    <row r="23" spans="1:31">
      <c r="A23" s="12">
        <v>169.5</v>
      </c>
      <c r="B23" s="13">
        <v>76</v>
      </c>
      <c r="C23" s="14">
        <v>1.5891203703703699E-2</v>
      </c>
      <c r="D23" s="13">
        <v>81</v>
      </c>
      <c r="E23" s="12">
        <v>2.36</v>
      </c>
      <c r="F23" s="12">
        <v>19</v>
      </c>
      <c r="G23" s="12">
        <v>89.699999999999605</v>
      </c>
      <c r="H23" s="13">
        <v>19</v>
      </c>
      <c r="I23" s="39">
        <v>2488</v>
      </c>
      <c r="J23" s="12">
        <v>19</v>
      </c>
      <c r="K23" s="12">
        <v>311</v>
      </c>
      <c r="L23" s="13">
        <v>19</v>
      </c>
      <c r="M23" s="12">
        <v>394</v>
      </c>
      <c r="N23" s="13">
        <v>19</v>
      </c>
      <c r="O23" s="14">
        <v>8.9583333333333407E-3</v>
      </c>
      <c r="P23" s="13">
        <v>82</v>
      </c>
      <c r="Q23" s="12">
        <v>20</v>
      </c>
      <c r="R23" s="13">
        <v>55</v>
      </c>
      <c r="S23" s="12">
        <v>20</v>
      </c>
      <c r="T23" s="13">
        <v>55</v>
      </c>
      <c r="U23" s="12"/>
      <c r="V23" s="17"/>
      <c r="W23" s="13"/>
      <c r="X23" s="13"/>
      <c r="Y23" s="42">
        <v>5.5555555555555558E-3</v>
      </c>
      <c r="Z23" s="42">
        <v>5.1909722222222218E-3</v>
      </c>
      <c r="AA23" s="42">
        <v>4.7870370370370367E-3</v>
      </c>
      <c r="AB23" s="42">
        <v>5.7581018518518511E-3</v>
      </c>
      <c r="AC23" s="42">
        <v>5.3668981481481484E-3</v>
      </c>
      <c r="AD23" s="42">
        <v>4.9965277777777777E-3</v>
      </c>
      <c r="AE23" s="41">
        <v>43</v>
      </c>
    </row>
    <row r="24" spans="1:31">
      <c r="A24" s="12">
        <v>170</v>
      </c>
      <c r="B24" s="13">
        <v>80</v>
      </c>
      <c r="C24" s="14">
        <v>1.5914351851851902E-2</v>
      </c>
      <c r="D24" s="13">
        <v>80</v>
      </c>
      <c r="E24" s="15">
        <v>2.4</v>
      </c>
      <c r="F24" s="12">
        <v>20</v>
      </c>
      <c r="G24" s="12">
        <v>90.999999999999702</v>
      </c>
      <c r="H24" s="13">
        <v>20</v>
      </c>
      <c r="I24" s="39">
        <v>2540</v>
      </c>
      <c r="J24" s="12">
        <v>20</v>
      </c>
      <c r="K24" s="12">
        <v>315</v>
      </c>
      <c r="L24" s="13">
        <v>20</v>
      </c>
      <c r="M24" s="12">
        <v>400</v>
      </c>
      <c r="N24" s="13">
        <v>20</v>
      </c>
      <c r="O24" s="14">
        <v>8.9930555555555597E-3</v>
      </c>
      <c r="P24" s="13">
        <v>81</v>
      </c>
      <c r="Q24" s="12">
        <v>21</v>
      </c>
      <c r="R24" s="13">
        <v>50</v>
      </c>
      <c r="S24" s="12">
        <v>21</v>
      </c>
      <c r="T24" s="13">
        <v>50</v>
      </c>
      <c r="U24" s="12"/>
      <c r="V24" s="17"/>
      <c r="W24" s="13"/>
      <c r="X24" s="13"/>
      <c r="Y24" s="44">
        <v>5.5902777777777782E-3</v>
      </c>
      <c r="Z24" s="44">
        <v>5.2233796296296299E-3</v>
      </c>
      <c r="AA24" s="44">
        <v>4.8171296296296295E-3</v>
      </c>
      <c r="AB24" s="44">
        <v>5.7939814814814824E-3</v>
      </c>
      <c r="AC24" s="44">
        <v>5.4004629629629619E-3</v>
      </c>
      <c r="AD24" s="44">
        <v>5.0208333333333337E-3</v>
      </c>
      <c r="AE24" s="41">
        <v>40</v>
      </c>
    </row>
    <row r="25" spans="1:31">
      <c r="A25" s="12">
        <v>170.5</v>
      </c>
      <c r="B25" s="13">
        <v>82</v>
      </c>
      <c r="C25" s="14">
        <v>1.59375E-2</v>
      </c>
      <c r="D25" s="13">
        <v>79</v>
      </c>
      <c r="E25" s="12">
        <v>2.44</v>
      </c>
      <c r="F25" s="12">
        <v>21</v>
      </c>
      <c r="G25" s="12">
        <v>92.299999999999699</v>
      </c>
      <c r="H25" s="13">
        <v>21</v>
      </c>
      <c r="I25" s="39">
        <v>2592</v>
      </c>
      <c r="J25" s="12">
        <v>21</v>
      </c>
      <c r="K25" s="12">
        <v>319</v>
      </c>
      <c r="L25" s="13">
        <v>21</v>
      </c>
      <c r="M25" s="12">
        <v>406</v>
      </c>
      <c r="N25" s="13">
        <v>21</v>
      </c>
      <c r="O25" s="14">
        <v>9.0277777777777804E-3</v>
      </c>
      <c r="P25" s="13">
        <v>80</v>
      </c>
      <c r="Q25" s="12">
        <v>22</v>
      </c>
      <c r="R25" s="13">
        <v>45</v>
      </c>
      <c r="S25" s="12">
        <v>22</v>
      </c>
      <c r="T25" s="13">
        <v>45</v>
      </c>
      <c r="U25" s="12"/>
      <c r="V25" s="17"/>
      <c r="W25" s="13"/>
      <c r="X25" s="13"/>
      <c r="Y25" s="42">
        <v>5.6412037037037038E-3</v>
      </c>
      <c r="Z25" s="42">
        <v>5.2719907407407403E-3</v>
      </c>
      <c r="AA25" s="42">
        <v>4.8611111111111112E-3</v>
      </c>
      <c r="AB25" s="42">
        <v>5.8460648148148144E-3</v>
      </c>
      <c r="AC25" s="42">
        <v>5.4490740740740741E-3</v>
      </c>
      <c r="AD25" s="42">
        <v>5.0659722222222226E-3</v>
      </c>
      <c r="AE25" s="41">
        <v>37</v>
      </c>
    </row>
    <row r="26" spans="1:31">
      <c r="A26" s="12">
        <v>171</v>
      </c>
      <c r="B26" s="13">
        <v>82</v>
      </c>
      <c r="C26" s="14">
        <v>1.5960648148148199E-2</v>
      </c>
      <c r="D26" s="13">
        <v>78</v>
      </c>
      <c r="E26" s="15">
        <v>2.48</v>
      </c>
      <c r="F26" s="12">
        <v>22</v>
      </c>
      <c r="G26" s="12">
        <v>93.599999999999696</v>
      </c>
      <c r="H26" s="13">
        <v>22</v>
      </c>
      <c r="I26" s="39">
        <v>2644</v>
      </c>
      <c r="J26" s="12">
        <v>22</v>
      </c>
      <c r="K26" s="12">
        <v>323</v>
      </c>
      <c r="L26" s="13">
        <v>22</v>
      </c>
      <c r="M26" s="12">
        <v>412</v>
      </c>
      <c r="N26" s="13">
        <v>22</v>
      </c>
      <c r="O26" s="14">
        <v>9.0624999999999994E-3</v>
      </c>
      <c r="P26" s="13">
        <v>79</v>
      </c>
      <c r="Q26" s="12">
        <v>23</v>
      </c>
      <c r="R26" s="13">
        <v>40</v>
      </c>
      <c r="S26" s="12">
        <v>23</v>
      </c>
      <c r="T26" s="13">
        <v>40</v>
      </c>
      <c r="U26" s="12"/>
      <c r="V26" s="17"/>
      <c r="W26" s="13"/>
      <c r="X26" s="13"/>
      <c r="Y26" s="42">
        <v>5.6921296296296303E-3</v>
      </c>
      <c r="Z26" s="42">
        <v>5.3194444444444452E-3</v>
      </c>
      <c r="AA26" s="42">
        <v>4.9050925925925928E-3</v>
      </c>
      <c r="AB26" s="42">
        <v>5.8993055555555543E-3</v>
      </c>
      <c r="AC26" s="42">
        <v>5.4988425925925925E-3</v>
      </c>
      <c r="AD26" s="42">
        <v>5.1122685185185186E-3</v>
      </c>
      <c r="AE26" s="41">
        <v>34</v>
      </c>
    </row>
    <row r="27" spans="1:31">
      <c r="A27" s="12">
        <v>171.5</v>
      </c>
      <c r="B27" s="13">
        <v>84</v>
      </c>
      <c r="C27" s="14">
        <v>1.5983796296296301E-2</v>
      </c>
      <c r="D27" s="13">
        <v>77</v>
      </c>
      <c r="E27" s="12">
        <v>2.52</v>
      </c>
      <c r="F27" s="12">
        <v>23</v>
      </c>
      <c r="G27" s="12">
        <v>94.899999999999693</v>
      </c>
      <c r="H27" s="13">
        <v>23</v>
      </c>
      <c r="I27" s="39">
        <v>2696</v>
      </c>
      <c r="J27" s="12">
        <v>23</v>
      </c>
      <c r="K27" s="12">
        <v>327</v>
      </c>
      <c r="L27" s="13">
        <v>23</v>
      </c>
      <c r="M27" s="12">
        <v>418</v>
      </c>
      <c r="N27" s="13">
        <v>23</v>
      </c>
      <c r="O27" s="14">
        <v>9.0972222222222305E-3</v>
      </c>
      <c r="P27" s="13">
        <v>78</v>
      </c>
      <c r="Q27" s="12">
        <v>24</v>
      </c>
      <c r="R27" s="13">
        <v>35</v>
      </c>
      <c r="S27" s="12">
        <v>24</v>
      </c>
      <c r="T27" s="13">
        <v>35</v>
      </c>
      <c r="U27" s="12"/>
      <c r="V27" s="17"/>
      <c r="W27" s="13"/>
      <c r="X27" s="13"/>
      <c r="Y27" s="42">
        <v>5.7430555555555559E-3</v>
      </c>
      <c r="Z27" s="42">
        <v>5.3668981481481484E-3</v>
      </c>
      <c r="AA27" s="42">
        <v>4.9490740740740745E-3</v>
      </c>
      <c r="AB27" s="42">
        <v>5.9525462962962969E-3</v>
      </c>
      <c r="AC27" s="42">
        <v>5.5474537037037037E-3</v>
      </c>
      <c r="AD27" s="42">
        <v>5.1574074074074074E-3</v>
      </c>
      <c r="AE27" s="41">
        <v>31</v>
      </c>
    </row>
    <row r="28" spans="1:31">
      <c r="A28" s="12">
        <v>172</v>
      </c>
      <c r="B28" s="13">
        <v>84</v>
      </c>
      <c r="C28" s="14">
        <v>1.6006944444444501E-2</v>
      </c>
      <c r="D28" s="13">
        <v>76</v>
      </c>
      <c r="E28" s="15">
        <v>2.56</v>
      </c>
      <c r="F28" s="12">
        <v>24</v>
      </c>
      <c r="G28" s="12">
        <v>96.199999999999704</v>
      </c>
      <c r="H28" s="13">
        <v>24</v>
      </c>
      <c r="I28" s="39">
        <v>2748</v>
      </c>
      <c r="J28" s="12">
        <v>24</v>
      </c>
      <c r="K28" s="12">
        <v>331</v>
      </c>
      <c r="L28" s="13">
        <v>24</v>
      </c>
      <c r="M28" s="12">
        <v>424</v>
      </c>
      <c r="N28" s="13">
        <v>24</v>
      </c>
      <c r="O28" s="14">
        <v>9.1319444444444495E-3</v>
      </c>
      <c r="P28" s="13">
        <v>77</v>
      </c>
      <c r="Q28" s="12">
        <v>25</v>
      </c>
      <c r="R28" s="13">
        <v>30</v>
      </c>
      <c r="S28" s="12">
        <v>25</v>
      </c>
      <c r="T28" s="13">
        <v>30</v>
      </c>
      <c r="U28" s="12"/>
      <c r="V28" s="17"/>
      <c r="W28" s="13"/>
      <c r="X28" s="13"/>
      <c r="Y28" s="42">
        <v>5.7939814814814824E-3</v>
      </c>
      <c r="Z28" s="42">
        <v>5.4143518518518516E-3</v>
      </c>
      <c r="AA28" s="42">
        <v>4.9918981481481481E-3</v>
      </c>
      <c r="AB28" s="42">
        <v>6.0046296296296297E-3</v>
      </c>
      <c r="AC28" s="42">
        <v>5.5972222222222222E-3</v>
      </c>
      <c r="AD28" s="42">
        <v>5.2037037037037034E-3</v>
      </c>
      <c r="AE28" s="41">
        <v>28</v>
      </c>
    </row>
    <row r="29" spans="1:31">
      <c r="A29" s="12">
        <v>172.5</v>
      </c>
      <c r="B29" s="13">
        <v>86</v>
      </c>
      <c r="C29" s="14">
        <v>1.6030092592592599E-2</v>
      </c>
      <c r="D29" s="13">
        <v>75</v>
      </c>
      <c r="E29" s="12">
        <v>2.6</v>
      </c>
      <c r="F29" s="12">
        <v>25</v>
      </c>
      <c r="G29" s="12">
        <v>97.499999999999702</v>
      </c>
      <c r="H29" s="13">
        <v>25</v>
      </c>
      <c r="I29" s="39">
        <v>2800</v>
      </c>
      <c r="J29" s="12">
        <v>25</v>
      </c>
      <c r="K29" s="12">
        <v>335</v>
      </c>
      <c r="L29" s="13">
        <v>25</v>
      </c>
      <c r="M29" s="12">
        <v>430</v>
      </c>
      <c r="N29" s="13">
        <v>25</v>
      </c>
      <c r="O29" s="14">
        <v>9.1666666666666702E-3</v>
      </c>
      <c r="P29" s="13">
        <v>76</v>
      </c>
      <c r="Q29" s="12">
        <v>26</v>
      </c>
      <c r="R29" s="13">
        <v>25</v>
      </c>
      <c r="S29" s="12">
        <v>26</v>
      </c>
      <c r="T29" s="13">
        <v>25</v>
      </c>
      <c r="U29" s="12"/>
      <c r="V29" s="17"/>
      <c r="W29" s="13"/>
      <c r="X29" s="13"/>
      <c r="Y29" s="44">
        <v>5.8449074074074072E-3</v>
      </c>
      <c r="Z29" s="44">
        <v>5.4618055555555557E-3</v>
      </c>
      <c r="AA29" s="44">
        <v>5.0358796296296297E-3</v>
      </c>
      <c r="AB29" s="44">
        <v>6.0578703703703697E-3</v>
      </c>
      <c r="AC29" s="44">
        <v>5.6458333333333334E-3</v>
      </c>
      <c r="AD29" s="44">
        <v>5.2488425925925931E-3</v>
      </c>
      <c r="AE29" s="41">
        <v>25</v>
      </c>
    </row>
    <row r="30" spans="1:31">
      <c r="A30" s="12">
        <v>173</v>
      </c>
      <c r="B30" s="13">
        <v>86</v>
      </c>
      <c r="C30" s="14">
        <v>1.6053240740740798E-2</v>
      </c>
      <c r="D30" s="13">
        <v>74</v>
      </c>
      <c r="E30" s="15">
        <v>2.64</v>
      </c>
      <c r="F30" s="12">
        <v>26</v>
      </c>
      <c r="G30" s="12">
        <v>98.799999999999699</v>
      </c>
      <c r="H30" s="13">
        <v>26</v>
      </c>
      <c r="I30" s="39">
        <v>2852</v>
      </c>
      <c r="J30" s="12">
        <v>26</v>
      </c>
      <c r="K30" s="12">
        <v>339</v>
      </c>
      <c r="L30" s="13">
        <v>26</v>
      </c>
      <c r="M30" s="12">
        <v>436</v>
      </c>
      <c r="N30" s="13">
        <v>26</v>
      </c>
      <c r="O30" s="14">
        <v>9.2013888888888892E-3</v>
      </c>
      <c r="P30" s="13">
        <v>75</v>
      </c>
      <c r="Q30" s="12">
        <v>27</v>
      </c>
      <c r="R30" s="13">
        <v>20</v>
      </c>
      <c r="S30" s="12">
        <v>27</v>
      </c>
      <c r="T30" s="13">
        <v>20</v>
      </c>
      <c r="U30" s="12"/>
      <c r="V30" s="17"/>
      <c r="W30" s="13"/>
      <c r="X30" s="13"/>
      <c r="Y30" s="42">
        <v>5.9027777777777776E-3</v>
      </c>
      <c r="Z30" s="42">
        <v>5.5162037037037037E-3</v>
      </c>
      <c r="AA30" s="42">
        <v>5.0856481481481482E-3</v>
      </c>
      <c r="AB30" s="42">
        <v>6.1180555555555563E-3</v>
      </c>
      <c r="AC30" s="42">
        <v>5.7025462962962958E-3</v>
      </c>
      <c r="AD30" s="42">
        <v>5.3009259259259251E-3</v>
      </c>
      <c r="AE30" s="41">
        <v>22</v>
      </c>
    </row>
    <row r="31" spans="1:31">
      <c r="A31" s="12">
        <v>173.5</v>
      </c>
      <c r="B31" s="13">
        <v>88</v>
      </c>
      <c r="C31" s="14">
        <v>1.60763888888889E-2</v>
      </c>
      <c r="D31" s="13">
        <v>73</v>
      </c>
      <c r="E31" s="12">
        <v>2.68</v>
      </c>
      <c r="F31" s="12">
        <v>27</v>
      </c>
      <c r="G31" s="12">
        <v>100.1</v>
      </c>
      <c r="H31" s="13">
        <v>27</v>
      </c>
      <c r="I31" s="39">
        <v>2904</v>
      </c>
      <c r="J31" s="12">
        <v>27</v>
      </c>
      <c r="K31" s="12">
        <v>343</v>
      </c>
      <c r="L31" s="13">
        <v>27</v>
      </c>
      <c r="M31" s="12">
        <v>442</v>
      </c>
      <c r="N31" s="13">
        <v>27</v>
      </c>
      <c r="O31" s="14">
        <v>9.2361111111111203E-3</v>
      </c>
      <c r="P31" s="13">
        <v>74</v>
      </c>
      <c r="Q31" s="12">
        <v>28</v>
      </c>
      <c r="R31" s="13">
        <v>15</v>
      </c>
      <c r="S31" s="12">
        <v>28</v>
      </c>
      <c r="T31" s="13">
        <v>15</v>
      </c>
      <c r="U31" s="12"/>
      <c r="V31" s="17"/>
      <c r="W31" s="13"/>
      <c r="X31" s="13"/>
      <c r="Y31" s="42">
        <v>5.9722222222222225E-3</v>
      </c>
      <c r="Z31" s="42">
        <v>5.581018518518519E-3</v>
      </c>
      <c r="AA31" s="42">
        <v>5.145833333333333E-3</v>
      </c>
      <c r="AB31" s="42">
        <v>6.1898148148148155E-3</v>
      </c>
      <c r="AC31" s="42">
        <v>5.7696759259259255E-3</v>
      </c>
      <c r="AD31" s="42">
        <v>5.3634259259259269E-3</v>
      </c>
      <c r="AE31" s="41">
        <v>19</v>
      </c>
    </row>
    <row r="32" spans="1:31">
      <c r="A32" s="12">
        <v>174</v>
      </c>
      <c r="B32" s="13">
        <v>88</v>
      </c>
      <c r="C32" s="14">
        <v>1.60995370370371E-2</v>
      </c>
      <c r="D32" s="13">
        <v>72</v>
      </c>
      <c r="E32" s="15">
        <v>2.72</v>
      </c>
      <c r="F32" s="12">
        <v>28</v>
      </c>
      <c r="G32" s="12">
        <v>101.4</v>
      </c>
      <c r="H32" s="13">
        <v>28</v>
      </c>
      <c r="I32" s="39">
        <v>2956</v>
      </c>
      <c r="J32" s="12">
        <v>28</v>
      </c>
      <c r="K32" s="12">
        <v>347</v>
      </c>
      <c r="L32" s="13">
        <v>28</v>
      </c>
      <c r="M32" s="12">
        <v>448</v>
      </c>
      <c r="N32" s="13">
        <v>28</v>
      </c>
      <c r="O32" s="14">
        <v>9.2708333333333393E-3</v>
      </c>
      <c r="P32" s="13">
        <v>73</v>
      </c>
      <c r="Q32" s="12">
        <v>29</v>
      </c>
      <c r="R32" s="13">
        <v>10</v>
      </c>
      <c r="S32" s="12">
        <v>29</v>
      </c>
      <c r="T32" s="13">
        <v>10</v>
      </c>
      <c r="U32" s="12"/>
      <c r="V32" s="17"/>
      <c r="W32" s="13"/>
      <c r="X32" s="13"/>
      <c r="Y32" s="42">
        <v>6.053240740740741E-3</v>
      </c>
      <c r="Z32" s="42">
        <v>5.656249999999999E-3</v>
      </c>
      <c r="AA32" s="42">
        <v>5.2152777777777779E-3</v>
      </c>
      <c r="AB32" s="42">
        <v>6.2731481481481484E-3</v>
      </c>
      <c r="AC32" s="42">
        <v>5.8472222222222224E-3</v>
      </c>
      <c r="AD32" s="42">
        <v>5.4363425925925924E-3</v>
      </c>
      <c r="AE32" s="41">
        <v>16</v>
      </c>
    </row>
    <row r="33" spans="1:31">
      <c r="A33" s="12">
        <v>174.5</v>
      </c>
      <c r="B33" s="13">
        <v>90</v>
      </c>
      <c r="C33" s="14">
        <v>1.6122685185185202E-2</v>
      </c>
      <c r="D33" s="13">
        <v>71</v>
      </c>
      <c r="E33" s="12">
        <v>2.76</v>
      </c>
      <c r="F33" s="12">
        <v>29</v>
      </c>
      <c r="G33" s="12">
        <v>102.7</v>
      </c>
      <c r="H33" s="13">
        <v>29</v>
      </c>
      <c r="I33" s="39">
        <v>3008</v>
      </c>
      <c r="J33" s="12">
        <v>29</v>
      </c>
      <c r="K33" s="12">
        <v>351</v>
      </c>
      <c r="L33" s="13">
        <v>29</v>
      </c>
      <c r="M33" s="12">
        <v>454</v>
      </c>
      <c r="N33" s="13">
        <v>29</v>
      </c>
      <c r="O33" s="14">
        <v>9.30555555555556E-3</v>
      </c>
      <c r="P33" s="13">
        <v>72</v>
      </c>
      <c r="Q33" s="12">
        <v>30</v>
      </c>
      <c r="R33" s="13">
        <v>5</v>
      </c>
      <c r="S33" s="12">
        <v>30</v>
      </c>
      <c r="T33" s="13">
        <v>5</v>
      </c>
      <c r="U33" s="12"/>
      <c r="V33" s="17"/>
      <c r="W33" s="13"/>
      <c r="X33" s="13"/>
      <c r="Y33" s="42">
        <v>6.145833333333333E-3</v>
      </c>
      <c r="Z33" s="42">
        <v>5.7430555555555559E-3</v>
      </c>
      <c r="AA33" s="42">
        <v>5.2951388888888883E-3</v>
      </c>
      <c r="AB33" s="42">
        <v>6.3692129629629628E-3</v>
      </c>
      <c r="AC33" s="42">
        <v>5.9375000000000001E-3</v>
      </c>
      <c r="AD33" s="42">
        <v>5.5196759259259253E-3</v>
      </c>
      <c r="AE33" s="41">
        <v>13</v>
      </c>
    </row>
    <row r="34" spans="1:31">
      <c r="A34" s="12">
        <v>175</v>
      </c>
      <c r="B34" s="13">
        <v>90</v>
      </c>
      <c r="C34" s="14">
        <v>1.6145833333333401E-2</v>
      </c>
      <c r="D34" s="13">
        <v>70</v>
      </c>
      <c r="E34" s="15">
        <v>2.8</v>
      </c>
      <c r="F34" s="12">
        <v>30</v>
      </c>
      <c r="G34" s="12">
        <v>104</v>
      </c>
      <c r="H34" s="13">
        <v>30</v>
      </c>
      <c r="I34" s="39">
        <v>3060</v>
      </c>
      <c r="J34" s="12">
        <v>30</v>
      </c>
      <c r="K34" s="12">
        <v>355</v>
      </c>
      <c r="L34" s="13">
        <v>30</v>
      </c>
      <c r="M34" s="12">
        <v>460</v>
      </c>
      <c r="N34" s="13">
        <v>30</v>
      </c>
      <c r="O34" s="14">
        <v>9.3402777777777807E-3</v>
      </c>
      <c r="P34" s="13">
        <v>71</v>
      </c>
      <c r="Q34" s="12">
        <v>31</v>
      </c>
      <c r="R34" s="13">
        <v>0</v>
      </c>
      <c r="S34" s="12"/>
      <c r="T34" s="13"/>
      <c r="U34" s="12"/>
      <c r="V34" s="17"/>
      <c r="W34" s="13"/>
      <c r="X34" s="13"/>
      <c r="Y34" s="44">
        <v>6.2500000000000003E-3</v>
      </c>
      <c r="Z34" s="44">
        <v>5.8402777777777776E-3</v>
      </c>
      <c r="AA34" s="44">
        <v>5.3854166666666668E-3</v>
      </c>
      <c r="AB34" s="44">
        <v>6.4780092592592589E-3</v>
      </c>
      <c r="AC34" s="44">
        <v>6.0381944444444441E-3</v>
      </c>
      <c r="AD34" s="44">
        <v>5.6134259259259271E-3</v>
      </c>
      <c r="AE34" s="41">
        <v>10</v>
      </c>
    </row>
    <row r="35" spans="1:31">
      <c r="A35" s="12">
        <v>175.5</v>
      </c>
      <c r="B35" s="13">
        <v>91</v>
      </c>
      <c r="C35" s="14">
        <v>1.6168981481481499E-2</v>
      </c>
      <c r="D35" s="13">
        <v>69</v>
      </c>
      <c r="E35" s="12">
        <v>2.84</v>
      </c>
      <c r="F35" s="12">
        <v>31</v>
      </c>
      <c r="G35" s="12">
        <v>105.3</v>
      </c>
      <c r="H35" s="13">
        <v>31</v>
      </c>
      <c r="I35" s="39">
        <v>3112</v>
      </c>
      <c r="J35" s="12">
        <v>31</v>
      </c>
      <c r="K35" s="12">
        <v>359</v>
      </c>
      <c r="L35" s="13">
        <v>31</v>
      </c>
      <c r="M35" s="12">
        <v>466</v>
      </c>
      <c r="N35" s="13">
        <v>31</v>
      </c>
      <c r="O35" s="14">
        <v>9.3749999999999997E-3</v>
      </c>
      <c r="P35" s="13">
        <v>70</v>
      </c>
      <c r="Q35" s="13"/>
      <c r="R35" s="13"/>
      <c r="S35" s="12"/>
      <c r="T35" s="13"/>
      <c r="U35" s="12"/>
      <c r="V35" s="17"/>
      <c r="W35" s="13"/>
      <c r="X35" s="13"/>
      <c r="Y35" s="42">
        <v>6.3657407407407404E-3</v>
      </c>
      <c r="Z35" s="42">
        <v>5.9479166666666665E-3</v>
      </c>
      <c r="AA35" s="42">
        <v>5.4849537037037037E-3</v>
      </c>
      <c r="AB35" s="42">
        <v>6.5972222222222222E-3</v>
      </c>
      <c r="AC35" s="42">
        <v>6.1493055555555563E-3</v>
      </c>
      <c r="AD35" s="42">
        <v>5.7175925925925927E-3</v>
      </c>
      <c r="AE35" s="41">
        <v>7</v>
      </c>
    </row>
    <row r="36" spans="1:31">
      <c r="A36" s="12">
        <v>176</v>
      </c>
      <c r="B36" s="13">
        <v>91</v>
      </c>
      <c r="C36" s="14">
        <v>1.6192129629629699E-2</v>
      </c>
      <c r="D36" s="13">
        <v>68</v>
      </c>
      <c r="E36" s="15">
        <v>2.88</v>
      </c>
      <c r="F36" s="12">
        <v>32</v>
      </c>
      <c r="G36" s="12">
        <v>106.6</v>
      </c>
      <c r="H36" s="13">
        <v>32</v>
      </c>
      <c r="I36" s="39">
        <v>3164</v>
      </c>
      <c r="J36" s="12">
        <v>32</v>
      </c>
      <c r="K36" s="12">
        <v>363</v>
      </c>
      <c r="L36" s="13">
        <v>32</v>
      </c>
      <c r="M36" s="12">
        <v>472</v>
      </c>
      <c r="N36" s="13">
        <v>32</v>
      </c>
      <c r="O36" s="14">
        <v>9.4097222222222308E-3</v>
      </c>
      <c r="P36" s="13">
        <v>69</v>
      </c>
      <c r="Q36" s="13"/>
      <c r="R36" s="13"/>
      <c r="S36" s="12"/>
      <c r="T36" s="13"/>
      <c r="U36" s="12"/>
      <c r="V36" s="17"/>
      <c r="W36" s="13"/>
      <c r="X36" s="13"/>
      <c r="Y36" s="42">
        <v>6.4930555555555549E-3</v>
      </c>
      <c r="Z36" s="42">
        <v>6.0671296296296298E-3</v>
      </c>
      <c r="AA36" s="42">
        <v>5.5949074074074069E-3</v>
      </c>
      <c r="AB36" s="42">
        <v>6.7291666666666672E-3</v>
      </c>
      <c r="AC36" s="42">
        <v>6.2719907407407403E-3</v>
      </c>
      <c r="AD36" s="42">
        <v>5.8310185185185192E-3</v>
      </c>
      <c r="AE36" s="41">
        <v>4</v>
      </c>
    </row>
    <row r="37" spans="1:31">
      <c r="A37" s="12">
        <v>176.5</v>
      </c>
      <c r="B37" s="13">
        <v>92</v>
      </c>
      <c r="C37" s="14">
        <v>1.6215277777777801E-2</v>
      </c>
      <c r="D37" s="13">
        <v>67</v>
      </c>
      <c r="E37" s="12">
        <v>2.92</v>
      </c>
      <c r="F37" s="12">
        <v>33</v>
      </c>
      <c r="G37" s="12">
        <v>107.9</v>
      </c>
      <c r="H37" s="13">
        <v>33</v>
      </c>
      <c r="I37" s="39">
        <v>3216</v>
      </c>
      <c r="J37" s="12">
        <v>33</v>
      </c>
      <c r="K37" s="12">
        <v>367</v>
      </c>
      <c r="L37" s="13">
        <v>33</v>
      </c>
      <c r="M37" s="12">
        <v>478</v>
      </c>
      <c r="N37" s="13">
        <v>33</v>
      </c>
      <c r="O37" s="14">
        <v>9.4444444444444497E-3</v>
      </c>
      <c r="P37" s="13">
        <v>68</v>
      </c>
      <c r="Q37" s="13"/>
      <c r="R37" s="13"/>
      <c r="S37" s="12"/>
      <c r="T37" s="13"/>
      <c r="U37" s="12"/>
      <c r="V37" s="17"/>
      <c r="W37" s="13"/>
      <c r="X37" s="13"/>
      <c r="Y37" s="42">
        <v>6.6319444444444446E-3</v>
      </c>
      <c r="Z37" s="42">
        <v>6.1967592592592595E-3</v>
      </c>
      <c r="AA37" s="42">
        <v>5.7141203703703703E-3</v>
      </c>
      <c r="AB37" s="42">
        <v>6.873842592592592E-3</v>
      </c>
      <c r="AC37" s="42">
        <v>6.4062499999999996E-3</v>
      </c>
      <c r="AD37" s="42">
        <v>5.9560185185185176E-3</v>
      </c>
      <c r="AE37" s="41">
        <v>1</v>
      </c>
    </row>
    <row r="38" spans="1:31">
      <c r="A38" s="12">
        <v>177</v>
      </c>
      <c r="B38" s="13">
        <v>92</v>
      </c>
      <c r="C38" s="14">
        <v>1.6238425925926E-2</v>
      </c>
      <c r="D38" s="13">
        <v>66</v>
      </c>
      <c r="E38" s="15">
        <v>2.96</v>
      </c>
      <c r="F38" s="12">
        <v>34</v>
      </c>
      <c r="G38" s="12">
        <v>109.2</v>
      </c>
      <c r="H38" s="13">
        <v>34</v>
      </c>
      <c r="I38" s="39">
        <v>3268</v>
      </c>
      <c r="J38" s="12">
        <v>34</v>
      </c>
      <c r="K38" s="12">
        <v>371</v>
      </c>
      <c r="L38" s="13">
        <v>34</v>
      </c>
      <c r="M38" s="12">
        <v>484</v>
      </c>
      <c r="N38" s="13">
        <v>34</v>
      </c>
      <c r="O38" s="14">
        <v>9.4791666666666705E-3</v>
      </c>
      <c r="P38" s="13">
        <v>67</v>
      </c>
      <c r="Q38" s="13"/>
      <c r="R38" s="13"/>
      <c r="S38" s="13"/>
      <c r="T38" s="13"/>
      <c r="U38" s="13"/>
      <c r="V38" s="13"/>
      <c r="W38" s="13"/>
      <c r="X38" s="13"/>
      <c r="Y38" s="42"/>
      <c r="Z38" s="42"/>
      <c r="AA38" s="42"/>
      <c r="AB38" s="42"/>
      <c r="AC38" s="42"/>
      <c r="AD38" s="42"/>
      <c r="AE38" s="45"/>
    </row>
    <row r="39" spans="1:31">
      <c r="A39" s="12">
        <v>177.5</v>
      </c>
      <c r="B39" s="13">
        <v>93</v>
      </c>
      <c r="C39" s="14">
        <v>1.6261574074074098E-2</v>
      </c>
      <c r="D39" s="13">
        <v>65</v>
      </c>
      <c r="E39" s="12">
        <v>3</v>
      </c>
      <c r="F39" s="12">
        <v>35</v>
      </c>
      <c r="G39" s="12">
        <v>110.5</v>
      </c>
      <c r="H39" s="13">
        <v>35</v>
      </c>
      <c r="I39" s="39">
        <v>3320</v>
      </c>
      <c r="J39" s="12">
        <v>35</v>
      </c>
      <c r="K39" s="12">
        <v>375</v>
      </c>
      <c r="L39" s="13">
        <v>35</v>
      </c>
      <c r="M39" s="12">
        <v>490</v>
      </c>
      <c r="N39" s="13">
        <v>35</v>
      </c>
      <c r="O39" s="14">
        <v>9.5138888888888894E-3</v>
      </c>
      <c r="P39" s="13">
        <v>66</v>
      </c>
      <c r="Q39" s="13"/>
      <c r="R39" s="13"/>
      <c r="S39" s="13"/>
      <c r="T39" s="13"/>
      <c r="U39" s="13"/>
      <c r="V39" s="13"/>
      <c r="W39" s="13"/>
      <c r="X39" s="13"/>
      <c r="Y39" s="44"/>
      <c r="Z39" s="44"/>
      <c r="AA39" s="44"/>
      <c r="AB39" s="44"/>
      <c r="AC39" s="44"/>
      <c r="AD39" s="44"/>
      <c r="AE39" s="45"/>
    </row>
    <row r="40" spans="1:31">
      <c r="A40" s="12">
        <v>178</v>
      </c>
      <c r="B40" s="13">
        <v>93</v>
      </c>
      <c r="C40" s="14">
        <v>1.62847222222222E-2</v>
      </c>
      <c r="D40" s="13">
        <v>64</v>
      </c>
      <c r="E40" s="15">
        <v>3.04</v>
      </c>
      <c r="F40" s="12">
        <v>36</v>
      </c>
      <c r="G40" s="12">
        <v>111.8</v>
      </c>
      <c r="H40" s="13">
        <v>36</v>
      </c>
      <c r="I40" s="39">
        <v>3372</v>
      </c>
      <c r="J40" s="12">
        <v>36</v>
      </c>
      <c r="K40" s="12">
        <v>379</v>
      </c>
      <c r="L40" s="13">
        <v>36</v>
      </c>
      <c r="M40" s="12">
        <v>496</v>
      </c>
      <c r="N40" s="13">
        <v>36</v>
      </c>
      <c r="O40" s="14">
        <v>9.5486111111111206E-3</v>
      </c>
      <c r="P40" s="13">
        <v>65</v>
      </c>
      <c r="Q40" s="13"/>
      <c r="R40" s="13"/>
      <c r="S40" s="13"/>
      <c r="T40" s="13"/>
      <c r="U40" s="13"/>
      <c r="V40" s="13"/>
      <c r="W40" s="13"/>
      <c r="X40" s="13"/>
    </row>
    <row r="41" spans="1:31">
      <c r="A41" s="12">
        <v>178.5</v>
      </c>
      <c r="B41" s="13">
        <v>94</v>
      </c>
      <c r="C41" s="14">
        <v>1.63078703703704E-2</v>
      </c>
      <c r="D41" s="13">
        <v>63</v>
      </c>
      <c r="E41" s="12">
        <v>3.08</v>
      </c>
      <c r="F41" s="12">
        <v>37</v>
      </c>
      <c r="G41" s="12">
        <v>113.1</v>
      </c>
      <c r="H41" s="13">
        <v>37</v>
      </c>
      <c r="I41" s="39">
        <v>3424</v>
      </c>
      <c r="J41" s="12">
        <v>37</v>
      </c>
      <c r="K41" s="12">
        <v>383</v>
      </c>
      <c r="L41" s="13">
        <v>37</v>
      </c>
      <c r="M41" s="12">
        <v>502</v>
      </c>
      <c r="N41" s="13">
        <v>37</v>
      </c>
      <c r="O41" s="14">
        <v>9.5833333333333395E-3</v>
      </c>
      <c r="P41" s="13">
        <v>64</v>
      </c>
      <c r="Q41" s="13"/>
      <c r="R41" s="13"/>
      <c r="S41" s="13"/>
      <c r="T41" s="13"/>
      <c r="U41" s="13"/>
      <c r="V41" s="13"/>
      <c r="W41" s="13"/>
      <c r="X41" s="13"/>
    </row>
    <row r="42" spans="1:31">
      <c r="A42" s="12">
        <v>179</v>
      </c>
      <c r="B42" s="13">
        <v>94</v>
      </c>
      <c r="C42" s="14">
        <v>1.6331018518518502E-2</v>
      </c>
      <c r="D42" s="13">
        <v>62</v>
      </c>
      <c r="E42" s="15">
        <v>3.12</v>
      </c>
      <c r="F42" s="12">
        <v>38</v>
      </c>
      <c r="G42" s="12">
        <v>114.4</v>
      </c>
      <c r="H42" s="13">
        <v>38</v>
      </c>
      <c r="I42" s="39">
        <v>3476</v>
      </c>
      <c r="J42" s="12">
        <v>38</v>
      </c>
      <c r="K42" s="12">
        <v>387</v>
      </c>
      <c r="L42" s="13">
        <v>38</v>
      </c>
      <c r="M42" s="12">
        <v>508</v>
      </c>
      <c r="N42" s="13">
        <v>38</v>
      </c>
      <c r="O42" s="14">
        <v>9.6180555555555602E-3</v>
      </c>
      <c r="P42" s="13">
        <v>63</v>
      </c>
      <c r="Q42" s="13"/>
      <c r="R42" s="13"/>
      <c r="S42" s="13"/>
      <c r="T42" s="13"/>
      <c r="U42" s="13"/>
      <c r="V42" s="13"/>
      <c r="W42" s="13"/>
      <c r="X42" s="13"/>
    </row>
    <row r="43" spans="1:31">
      <c r="A43" s="12">
        <v>179.5</v>
      </c>
      <c r="B43" s="13">
        <v>95</v>
      </c>
      <c r="C43" s="14">
        <v>1.6354166666666701E-2</v>
      </c>
      <c r="D43" s="13">
        <v>61</v>
      </c>
      <c r="E43" s="12">
        <v>3.16</v>
      </c>
      <c r="F43" s="12">
        <v>39</v>
      </c>
      <c r="G43" s="12">
        <v>115.7</v>
      </c>
      <c r="H43" s="13">
        <v>39</v>
      </c>
      <c r="I43" s="39">
        <v>3528</v>
      </c>
      <c r="J43" s="12">
        <v>39</v>
      </c>
      <c r="K43" s="12">
        <v>391</v>
      </c>
      <c r="L43" s="13">
        <v>39</v>
      </c>
      <c r="M43" s="12">
        <v>514</v>
      </c>
      <c r="N43" s="13">
        <v>39</v>
      </c>
      <c r="O43" s="14">
        <v>9.6527777777777792E-3</v>
      </c>
      <c r="P43" s="13">
        <v>62</v>
      </c>
      <c r="Q43" s="13"/>
      <c r="R43" s="13"/>
      <c r="S43" s="13"/>
      <c r="T43" s="13"/>
      <c r="U43" s="13"/>
      <c r="V43" s="13"/>
      <c r="W43" s="13"/>
      <c r="X43" s="13"/>
    </row>
    <row r="44" spans="1:31">
      <c r="A44" s="12">
        <v>180</v>
      </c>
      <c r="B44" s="13">
        <v>95</v>
      </c>
      <c r="C44" s="14">
        <v>1.6377314814814799E-2</v>
      </c>
      <c r="D44" s="13">
        <v>60</v>
      </c>
      <c r="E44" s="15">
        <v>3.2</v>
      </c>
      <c r="F44" s="12">
        <v>40</v>
      </c>
      <c r="G44" s="12">
        <v>117</v>
      </c>
      <c r="H44" s="13">
        <v>40</v>
      </c>
      <c r="I44" s="39">
        <v>3580</v>
      </c>
      <c r="J44" s="12">
        <v>40</v>
      </c>
      <c r="K44" s="12">
        <v>395</v>
      </c>
      <c r="L44" s="13">
        <v>40</v>
      </c>
      <c r="M44" s="12">
        <v>520</v>
      </c>
      <c r="N44" s="13">
        <v>40</v>
      </c>
      <c r="O44" s="14">
        <v>9.6875000000000103E-3</v>
      </c>
      <c r="P44" s="13">
        <v>61</v>
      </c>
      <c r="Q44" s="13"/>
      <c r="R44" s="13"/>
      <c r="S44" s="13"/>
      <c r="T44" s="13"/>
      <c r="U44" s="13"/>
      <c r="V44" s="13"/>
      <c r="W44" s="13"/>
      <c r="X44" s="13"/>
    </row>
    <row r="45" spans="1:31">
      <c r="A45" s="12">
        <v>180.5</v>
      </c>
      <c r="B45" s="13">
        <v>96</v>
      </c>
      <c r="C45" s="14">
        <v>1.6400462962962999E-2</v>
      </c>
      <c r="D45" s="13">
        <v>59</v>
      </c>
      <c r="E45" s="12">
        <v>3.24</v>
      </c>
      <c r="F45" s="12">
        <v>41</v>
      </c>
      <c r="G45" s="12">
        <v>118.3</v>
      </c>
      <c r="H45" s="13">
        <v>41</v>
      </c>
      <c r="I45" s="39">
        <v>3632</v>
      </c>
      <c r="J45" s="12">
        <v>41</v>
      </c>
      <c r="K45" s="12">
        <v>399</v>
      </c>
      <c r="L45" s="13">
        <v>41</v>
      </c>
      <c r="M45" s="12">
        <v>526</v>
      </c>
      <c r="N45" s="13">
        <v>41</v>
      </c>
      <c r="O45" s="14">
        <v>9.7222222222222293E-3</v>
      </c>
      <c r="P45" s="13">
        <v>60</v>
      </c>
      <c r="Q45" s="13"/>
      <c r="R45" s="13"/>
      <c r="S45" s="13"/>
      <c r="T45" s="13"/>
      <c r="U45" s="13"/>
      <c r="V45" s="13"/>
      <c r="W45" s="13"/>
      <c r="X45" s="13"/>
    </row>
    <row r="46" spans="1:31">
      <c r="A46" s="12">
        <v>181</v>
      </c>
      <c r="B46" s="13">
        <v>96</v>
      </c>
      <c r="C46" s="14">
        <v>1.6423611111111101E-2</v>
      </c>
      <c r="D46" s="13">
        <v>58</v>
      </c>
      <c r="E46" s="15">
        <v>3.28</v>
      </c>
      <c r="F46" s="12">
        <v>42</v>
      </c>
      <c r="G46" s="12">
        <v>119.6</v>
      </c>
      <c r="H46" s="13">
        <v>42</v>
      </c>
      <c r="I46" s="39">
        <v>3684</v>
      </c>
      <c r="J46" s="12">
        <v>42</v>
      </c>
      <c r="K46" s="12">
        <v>403</v>
      </c>
      <c r="L46" s="13">
        <v>42</v>
      </c>
      <c r="M46" s="12">
        <v>532</v>
      </c>
      <c r="N46" s="13">
        <v>42</v>
      </c>
      <c r="O46" s="14">
        <v>9.75694444444445E-3</v>
      </c>
      <c r="P46" s="13">
        <v>59</v>
      </c>
      <c r="Q46" s="13"/>
      <c r="R46" s="13"/>
      <c r="S46" s="13"/>
      <c r="T46" s="13"/>
      <c r="U46" s="13"/>
      <c r="V46" s="13"/>
      <c r="W46" s="13"/>
      <c r="X46" s="13"/>
    </row>
    <row r="47" spans="1:31">
      <c r="A47" s="12">
        <v>181.5</v>
      </c>
      <c r="B47" s="13">
        <v>97</v>
      </c>
      <c r="C47" s="14">
        <v>1.64467592592593E-2</v>
      </c>
      <c r="D47" s="13">
        <v>57</v>
      </c>
      <c r="E47" s="12">
        <v>3.32</v>
      </c>
      <c r="F47" s="12">
        <v>43</v>
      </c>
      <c r="G47" s="12">
        <v>120.9</v>
      </c>
      <c r="H47" s="13">
        <v>43</v>
      </c>
      <c r="I47" s="39">
        <v>3736</v>
      </c>
      <c r="J47" s="12">
        <v>43</v>
      </c>
      <c r="K47" s="12">
        <v>407</v>
      </c>
      <c r="L47" s="13">
        <v>43</v>
      </c>
      <c r="M47" s="12">
        <v>538</v>
      </c>
      <c r="N47" s="13">
        <v>43</v>
      </c>
      <c r="O47" s="14">
        <v>9.7916666666666707E-3</v>
      </c>
      <c r="P47" s="13">
        <v>58</v>
      </c>
      <c r="Q47" s="13"/>
      <c r="R47" s="13"/>
      <c r="S47" s="13"/>
      <c r="T47" s="13"/>
      <c r="U47" s="13"/>
      <c r="V47" s="13"/>
      <c r="W47" s="13"/>
      <c r="X47" s="13"/>
    </row>
    <row r="48" spans="1:31">
      <c r="A48" s="12">
        <v>182</v>
      </c>
      <c r="B48" s="13">
        <v>97</v>
      </c>
      <c r="C48" s="14">
        <v>1.6469907407407398E-2</v>
      </c>
      <c r="D48" s="13">
        <v>56</v>
      </c>
      <c r="E48" s="15">
        <v>3.36</v>
      </c>
      <c r="F48" s="12">
        <v>44</v>
      </c>
      <c r="G48" s="12">
        <v>122.2</v>
      </c>
      <c r="H48" s="13">
        <v>44</v>
      </c>
      <c r="I48" s="39">
        <v>3788</v>
      </c>
      <c r="J48" s="12">
        <v>44</v>
      </c>
      <c r="K48" s="12">
        <v>411</v>
      </c>
      <c r="L48" s="13">
        <v>44</v>
      </c>
      <c r="M48" s="12">
        <v>544</v>
      </c>
      <c r="N48" s="13">
        <v>44</v>
      </c>
      <c r="O48" s="14">
        <v>9.8263888888889001E-3</v>
      </c>
      <c r="P48" s="13">
        <v>57</v>
      </c>
      <c r="Q48" s="13"/>
      <c r="R48" s="13"/>
      <c r="S48" s="13"/>
      <c r="T48" s="13"/>
      <c r="U48" s="13"/>
      <c r="V48" s="13"/>
      <c r="W48" s="13"/>
      <c r="X48" s="13"/>
    </row>
    <row r="49" spans="1:37">
      <c r="A49" s="12">
        <v>182.5</v>
      </c>
      <c r="B49" s="13">
        <v>98</v>
      </c>
      <c r="C49" s="14">
        <v>1.6493055555555601E-2</v>
      </c>
      <c r="D49" s="13">
        <v>55</v>
      </c>
      <c r="E49" s="12">
        <v>3.4</v>
      </c>
      <c r="F49" s="12">
        <v>45</v>
      </c>
      <c r="G49" s="12">
        <v>123.5</v>
      </c>
      <c r="H49" s="13">
        <v>45</v>
      </c>
      <c r="I49" s="39">
        <v>3840</v>
      </c>
      <c r="J49" s="12">
        <v>45</v>
      </c>
      <c r="K49" s="12">
        <v>415</v>
      </c>
      <c r="L49" s="13">
        <v>45</v>
      </c>
      <c r="M49" s="12">
        <v>550</v>
      </c>
      <c r="N49" s="13">
        <v>45</v>
      </c>
      <c r="O49" s="14">
        <v>9.8611111111111208E-3</v>
      </c>
      <c r="P49" s="13">
        <v>56</v>
      </c>
      <c r="Q49" s="13"/>
      <c r="R49" s="13"/>
      <c r="S49" s="13"/>
      <c r="T49" s="13"/>
      <c r="U49" s="13"/>
      <c r="V49" s="13"/>
      <c r="W49" s="13"/>
      <c r="X49" s="13"/>
    </row>
    <row r="50" spans="1:37">
      <c r="A50" s="12">
        <v>183</v>
      </c>
      <c r="B50" s="13">
        <v>98</v>
      </c>
      <c r="C50" s="14">
        <v>1.65162037037037E-2</v>
      </c>
      <c r="D50" s="13">
        <v>54</v>
      </c>
      <c r="E50" s="15">
        <v>3.44</v>
      </c>
      <c r="F50" s="12">
        <v>46</v>
      </c>
      <c r="G50" s="12">
        <v>124.8</v>
      </c>
      <c r="H50" s="13">
        <v>46</v>
      </c>
      <c r="I50" s="39">
        <v>3892</v>
      </c>
      <c r="J50" s="12">
        <v>46</v>
      </c>
      <c r="K50" s="12">
        <v>419</v>
      </c>
      <c r="L50" s="13">
        <v>46</v>
      </c>
      <c r="M50" s="12">
        <v>556</v>
      </c>
      <c r="N50" s="13">
        <v>46</v>
      </c>
      <c r="O50" s="14">
        <v>9.8958333333333398E-3</v>
      </c>
      <c r="P50" s="13">
        <v>55</v>
      </c>
      <c r="Q50" s="13"/>
      <c r="R50" s="13"/>
      <c r="S50" s="13"/>
      <c r="T50" s="13"/>
      <c r="U50" s="13"/>
      <c r="V50" s="13"/>
      <c r="W50" s="13"/>
      <c r="X50" s="13"/>
    </row>
    <row r="51" spans="1:37">
      <c r="A51" s="12">
        <v>183.5</v>
      </c>
      <c r="B51" s="13">
        <v>99</v>
      </c>
      <c r="C51" s="14">
        <v>1.6539351851851899E-2</v>
      </c>
      <c r="D51" s="13">
        <v>53</v>
      </c>
      <c r="E51" s="12">
        <v>3.48</v>
      </c>
      <c r="F51" s="12">
        <v>47</v>
      </c>
      <c r="G51" s="12">
        <v>126.1</v>
      </c>
      <c r="H51" s="13">
        <v>47</v>
      </c>
      <c r="I51" s="39">
        <v>3944</v>
      </c>
      <c r="J51" s="12">
        <v>47</v>
      </c>
      <c r="K51" s="12">
        <v>423</v>
      </c>
      <c r="L51" s="13">
        <v>47</v>
      </c>
      <c r="M51" s="12">
        <v>562</v>
      </c>
      <c r="N51" s="13">
        <v>47</v>
      </c>
      <c r="O51" s="14">
        <v>9.9305555555555605E-3</v>
      </c>
      <c r="P51" s="13">
        <v>54</v>
      </c>
      <c r="Q51" s="13"/>
      <c r="R51" s="13"/>
      <c r="S51" s="13"/>
      <c r="T51" s="13"/>
      <c r="U51" s="13"/>
      <c r="V51" s="13"/>
      <c r="W51" s="13"/>
      <c r="X51" s="13"/>
    </row>
    <row r="52" spans="1:37">
      <c r="A52" s="12">
        <v>184</v>
      </c>
      <c r="B52" s="13">
        <v>99</v>
      </c>
      <c r="C52" s="14">
        <v>1.6562500000000001E-2</v>
      </c>
      <c r="D52" s="13">
        <v>52</v>
      </c>
      <c r="E52" s="15">
        <v>3.52</v>
      </c>
      <c r="F52" s="12">
        <v>48</v>
      </c>
      <c r="G52" s="12">
        <v>127.4</v>
      </c>
      <c r="H52" s="13">
        <v>48</v>
      </c>
      <c r="I52" s="39">
        <v>3996</v>
      </c>
      <c r="J52" s="12">
        <v>48</v>
      </c>
      <c r="K52" s="12">
        <v>427</v>
      </c>
      <c r="L52" s="13">
        <v>48</v>
      </c>
      <c r="M52" s="12">
        <v>568</v>
      </c>
      <c r="N52" s="13">
        <v>48</v>
      </c>
      <c r="O52" s="14">
        <v>9.9652777777777795E-3</v>
      </c>
      <c r="P52" s="13">
        <v>53</v>
      </c>
      <c r="Q52" s="13"/>
      <c r="R52" s="13"/>
      <c r="S52" s="13"/>
      <c r="T52" s="13"/>
      <c r="U52" s="13"/>
      <c r="V52" s="13"/>
      <c r="W52" s="13"/>
      <c r="X52" s="13"/>
    </row>
    <row r="53" spans="1:37">
      <c r="A53" s="12">
        <v>184.5</v>
      </c>
      <c r="B53" s="13">
        <v>100</v>
      </c>
      <c r="C53" s="14">
        <v>1.65856481481482E-2</v>
      </c>
      <c r="D53" s="13">
        <v>51</v>
      </c>
      <c r="E53" s="12">
        <v>3.56</v>
      </c>
      <c r="F53" s="12">
        <v>49</v>
      </c>
      <c r="G53" s="12">
        <v>128.69999999999999</v>
      </c>
      <c r="H53" s="13">
        <v>49</v>
      </c>
      <c r="I53" s="39">
        <v>4048</v>
      </c>
      <c r="J53" s="12">
        <v>49</v>
      </c>
      <c r="K53" s="12">
        <v>431</v>
      </c>
      <c r="L53" s="13">
        <v>49</v>
      </c>
      <c r="M53" s="12">
        <v>574</v>
      </c>
      <c r="N53" s="13">
        <v>49</v>
      </c>
      <c r="O53" s="14">
        <v>0.01</v>
      </c>
      <c r="P53" s="13">
        <v>52</v>
      </c>
      <c r="Q53" s="13"/>
      <c r="R53" s="13"/>
      <c r="S53" s="13"/>
      <c r="T53" s="13"/>
      <c r="U53" s="13"/>
      <c r="V53" s="13"/>
      <c r="W53" s="13"/>
      <c r="X53" s="13"/>
    </row>
    <row r="54" spans="1:37">
      <c r="A54" s="12">
        <v>185</v>
      </c>
      <c r="B54" s="13">
        <v>100</v>
      </c>
      <c r="C54" s="14">
        <v>1.6608796296296299E-2</v>
      </c>
      <c r="D54" s="13">
        <v>50</v>
      </c>
      <c r="E54" s="15">
        <v>3.6</v>
      </c>
      <c r="F54" s="12">
        <v>50</v>
      </c>
      <c r="G54" s="12">
        <v>130</v>
      </c>
      <c r="H54" s="13">
        <v>50</v>
      </c>
      <c r="I54" s="39">
        <v>4100</v>
      </c>
      <c r="J54" s="12">
        <v>50</v>
      </c>
      <c r="K54" s="12">
        <v>435</v>
      </c>
      <c r="L54" s="13">
        <v>50</v>
      </c>
      <c r="M54" s="12">
        <v>580</v>
      </c>
      <c r="N54" s="13">
        <v>50</v>
      </c>
      <c r="O54" s="14">
        <v>1.00347222222222E-2</v>
      </c>
      <c r="P54" s="13">
        <v>51</v>
      </c>
      <c r="Q54" s="31"/>
      <c r="R54" s="31"/>
      <c r="S54" s="31"/>
      <c r="T54" s="31"/>
      <c r="U54" s="31"/>
      <c r="V54" s="31"/>
      <c r="W54" s="31"/>
      <c r="X54" s="31"/>
    </row>
    <row r="55" spans="1:37">
      <c r="C55" s="14">
        <v>1.6631944444444501E-2</v>
      </c>
      <c r="D55" s="13">
        <v>49</v>
      </c>
      <c r="O55" s="14">
        <v>1.0069444444444501E-2</v>
      </c>
      <c r="P55" s="13">
        <v>50</v>
      </c>
    </row>
    <row r="56" spans="1:37">
      <c r="C56" s="14">
        <v>1.66550925925926E-2</v>
      </c>
      <c r="D56" s="13">
        <v>48</v>
      </c>
      <c r="O56" s="14">
        <v>1.0104166666666701E-2</v>
      </c>
      <c r="P56" s="13">
        <v>49</v>
      </c>
      <c r="AI56">
        <v>2800</v>
      </c>
      <c r="AJ56">
        <v>4100</v>
      </c>
      <c r="AK56">
        <f>(AJ56-AI56)/25</f>
        <v>52</v>
      </c>
    </row>
    <row r="57" spans="1:37">
      <c r="C57" s="14">
        <v>1.6678240740740799E-2</v>
      </c>
      <c r="D57" s="13">
        <v>47</v>
      </c>
      <c r="O57" s="14">
        <v>1.01388888888889E-2</v>
      </c>
      <c r="P57" s="13">
        <v>48</v>
      </c>
    </row>
    <row r="58" spans="1:37">
      <c r="C58" s="14">
        <v>1.6701388888888901E-2</v>
      </c>
      <c r="D58" s="13">
        <v>46</v>
      </c>
      <c r="O58" s="14">
        <v>1.01736111111111E-2</v>
      </c>
      <c r="P58" s="13">
        <v>47</v>
      </c>
    </row>
    <row r="59" spans="1:37">
      <c r="C59" s="14">
        <v>1.67245370370371E-2</v>
      </c>
      <c r="D59" s="13">
        <v>45</v>
      </c>
      <c r="O59" s="14">
        <v>1.02083333333333E-2</v>
      </c>
      <c r="P59" s="13">
        <v>46</v>
      </c>
    </row>
    <row r="60" spans="1:37">
      <c r="C60" s="14">
        <v>1.6747685185185199E-2</v>
      </c>
      <c r="D60" s="13">
        <v>44</v>
      </c>
      <c r="O60" s="14">
        <v>1.0243055555555601E-2</v>
      </c>
      <c r="P60" s="13">
        <v>45</v>
      </c>
    </row>
    <row r="61" spans="1:37">
      <c r="C61" s="14">
        <v>1.6770833333333401E-2</v>
      </c>
      <c r="D61" s="13">
        <v>43</v>
      </c>
      <c r="O61" s="14">
        <v>1.0277777777777801E-2</v>
      </c>
      <c r="P61" s="13">
        <v>44</v>
      </c>
    </row>
    <row r="62" spans="1:37">
      <c r="C62" s="14">
        <v>1.67939814814815E-2</v>
      </c>
      <c r="D62" s="13">
        <v>42</v>
      </c>
      <c r="O62" s="14">
        <v>1.03125E-2</v>
      </c>
      <c r="P62" s="13">
        <v>43</v>
      </c>
    </row>
    <row r="63" spans="1:37">
      <c r="C63" s="14">
        <v>1.6817129629629699E-2</v>
      </c>
      <c r="D63" s="13">
        <v>41</v>
      </c>
      <c r="O63" s="14">
        <v>1.03472222222222E-2</v>
      </c>
      <c r="P63" s="13">
        <v>42</v>
      </c>
    </row>
    <row r="64" spans="1:37">
      <c r="C64" s="14">
        <v>1.6840277777777801E-2</v>
      </c>
      <c r="D64" s="13">
        <v>40</v>
      </c>
      <c r="O64" s="14">
        <v>1.0381944444444499E-2</v>
      </c>
      <c r="P64" s="13">
        <v>41</v>
      </c>
    </row>
    <row r="65" spans="3:16">
      <c r="C65" s="14">
        <v>1.6863425925926E-2</v>
      </c>
      <c r="D65" s="13">
        <v>39</v>
      </c>
      <c r="O65" s="14">
        <v>1.0416666666666701E-2</v>
      </c>
      <c r="P65" s="13">
        <v>40</v>
      </c>
    </row>
    <row r="66" spans="3:16">
      <c r="C66" s="14">
        <v>1.6886574074074099E-2</v>
      </c>
      <c r="D66" s="13">
        <v>38</v>
      </c>
      <c r="O66" s="14">
        <v>1.0451388888888901E-2</v>
      </c>
      <c r="P66" s="13">
        <v>39</v>
      </c>
    </row>
    <row r="67" spans="3:16">
      <c r="C67" s="14">
        <v>1.6909722222222302E-2</v>
      </c>
      <c r="D67" s="13">
        <v>37</v>
      </c>
      <c r="O67" s="14">
        <v>1.0486111111111101E-2</v>
      </c>
      <c r="P67" s="13">
        <v>38</v>
      </c>
    </row>
    <row r="68" spans="3:16">
      <c r="C68" s="14">
        <v>1.69328703703704E-2</v>
      </c>
      <c r="D68" s="13">
        <v>36</v>
      </c>
      <c r="O68" s="14">
        <v>1.05208333333333E-2</v>
      </c>
      <c r="P68" s="13">
        <v>37</v>
      </c>
    </row>
    <row r="69" spans="3:16">
      <c r="C69" s="14">
        <v>1.6956018518518599E-2</v>
      </c>
      <c r="D69" s="13">
        <v>35</v>
      </c>
      <c r="O69" s="14">
        <v>1.0555555555555599E-2</v>
      </c>
      <c r="P69" s="13">
        <v>36</v>
      </c>
    </row>
    <row r="70" spans="3:16">
      <c r="C70" s="14">
        <v>1.6979166666666701E-2</v>
      </c>
      <c r="D70" s="13">
        <v>34</v>
      </c>
      <c r="O70" s="14">
        <v>1.0590277777777799E-2</v>
      </c>
      <c r="P70" s="13">
        <v>35</v>
      </c>
    </row>
    <row r="71" spans="3:16">
      <c r="C71" s="14">
        <v>1.7002314814814901E-2</v>
      </c>
      <c r="D71" s="13">
        <v>33</v>
      </c>
      <c r="O71" s="14">
        <v>1.0625000000000001E-2</v>
      </c>
      <c r="P71" s="13">
        <v>34</v>
      </c>
    </row>
    <row r="72" spans="3:16">
      <c r="C72" s="14">
        <v>1.7025462962962999E-2</v>
      </c>
      <c r="D72" s="13">
        <v>32</v>
      </c>
      <c r="O72" s="14">
        <v>1.0659722222222201E-2</v>
      </c>
      <c r="P72" s="13">
        <v>33</v>
      </c>
    </row>
    <row r="73" spans="3:16">
      <c r="C73" s="14">
        <v>1.7048611111111198E-2</v>
      </c>
      <c r="D73" s="13">
        <v>31</v>
      </c>
      <c r="O73" s="14">
        <v>1.0694444444444499E-2</v>
      </c>
      <c r="P73" s="13">
        <v>32</v>
      </c>
    </row>
    <row r="74" spans="3:16">
      <c r="C74" s="14">
        <v>1.70717592592593E-2</v>
      </c>
      <c r="D74" s="13">
        <v>30</v>
      </c>
      <c r="O74" s="14">
        <v>1.0729166666666699E-2</v>
      </c>
      <c r="P74" s="13">
        <v>31</v>
      </c>
    </row>
    <row r="75" spans="3:16">
      <c r="C75" s="14">
        <v>1.70949074074075E-2</v>
      </c>
      <c r="D75" s="13">
        <v>29</v>
      </c>
      <c r="O75" s="14">
        <v>1.0763888888888899E-2</v>
      </c>
      <c r="P75" s="13">
        <v>30</v>
      </c>
    </row>
    <row r="76" spans="3:16">
      <c r="C76" s="14">
        <v>1.7118055555555602E-2</v>
      </c>
      <c r="D76" s="13">
        <v>28</v>
      </c>
      <c r="O76" s="14">
        <v>1.0798611111111101E-2</v>
      </c>
      <c r="P76" s="13">
        <v>29</v>
      </c>
    </row>
    <row r="77" spans="3:16">
      <c r="C77" s="14">
        <v>1.7141203703703801E-2</v>
      </c>
      <c r="D77" s="13">
        <v>27</v>
      </c>
      <c r="O77" s="14">
        <v>1.08333333333334E-2</v>
      </c>
      <c r="P77" s="13">
        <v>28</v>
      </c>
    </row>
    <row r="78" spans="3:16">
      <c r="C78" s="14">
        <v>1.7164351851851899E-2</v>
      </c>
      <c r="D78" s="13">
        <v>26</v>
      </c>
      <c r="O78" s="14">
        <v>1.08680555555556E-2</v>
      </c>
      <c r="P78" s="13">
        <v>27</v>
      </c>
    </row>
    <row r="79" spans="3:16">
      <c r="C79" s="14">
        <v>1.7187500000000099E-2</v>
      </c>
      <c r="D79" s="13">
        <v>25</v>
      </c>
      <c r="O79" s="14">
        <v>1.0902777777777799E-2</v>
      </c>
      <c r="P79" s="13">
        <v>26</v>
      </c>
    </row>
    <row r="80" spans="3:16">
      <c r="C80" s="14">
        <v>1.7210648148148201E-2</v>
      </c>
      <c r="D80" s="13">
        <v>24</v>
      </c>
      <c r="O80" s="14">
        <v>1.0937499999999999E-2</v>
      </c>
      <c r="P80" s="13">
        <v>25</v>
      </c>
    </row>
    <row r="81" spans="3:16">
      <c r="C81" s="14">
        <v>1.72337962962964E-2</v>
      </c>
      <c r="D81" s="13">
        <v>23</v>
      </c>
      <c r="O81" s="14">
        <v>1.0972222222222199E-2</v>
      </c>
      <c r="P81" s="13">
        <v>24</v>
      </c>
    </row>
    <row r="82" spans="3:16">
      <c r="C82" s="14">
        <v>1.7256944444444498E-2</v>
      </c>
      <c r="D82" s="13">
        <v>22</v>
      </c>
      <c r="O82" s="14">
        <v>1.10069444444445E-2</v>
      </c>
      <c r="P82" s="13">
        <v>23</v>
      </c>
    </row>
    <row r="83" spans="3:16">
      <c r="C83" s="14">
        <v>1.72800925925926E-2</v>
      </c>
      <c r="D83" s="13">
        <v>21</v>
      </c>
      <c r="O83" s="14">
        <v>1.10416666666667E-2</v>
      </c>
      <c r="P83" s="13">
        <v>22</v>
      </c>
    </row>
    <row r="84" spans="3:16">
      <c r="C84" s="14">
        <v>1.73032407407408E-2</v>
      </c>
      <c r="D84" s="13">
        <v>20</v>
      </c>
      <c r="O84" s="14">
        <v>1.1076388888888899E-2</v>
      </c>
      <c r="P84" s="13">
        <v>21</v>
      </c>
    </row>
    <row r="85" spans="3:16">
      <c r="C85" s="14">
        <v>1.7326388888888999E-2</v>
      </c>
      <c r="D85" s="13">
        <v>19</v>
      </c>
      <c r="O85" s="14">
        <v>1.1111111111111099E-2</v>
      </c>
      <c r="P85" s="13">
        <v>20</v>
      </c>
    </row>
    <row r="86" spans="3:16">
      <c r="C86" s="14">
        <v>1.7349537037037101E-2</v>
      </c>
      <c r="D86" s="13">
        <v>18</v>
      </c>
      <c r="O86" s="14">
        <v>1.11458333333334E-2</v>
      </c>
      <c r="P86" s="13">
        <v>19</v>
      </c>
    </row>
    <row r="87" spans="3:16">
      <c r="C87" s="14">
        <v>1.7372685185185199E-2</v>
      </c>
      <c r="D87" s="13">
        <v>17</v>
      </c>
      <c r="O87" s="14">
        <v>1.11805555555556E-2</v>
      </c>
      <c r="P87" s="13">
        <v>18</v>
      </c>
    </row>
    <row r="88" spans="3:16">
      <c r="C88" s="14">
        <v>1.7395833333333399E-2</v>
      </c>
      <c r="D88" s="13">
        <v>16</v>
      </c>
      <c r="O88" s="14">
        <v>1.12152777777778E-2</v>
      </c>
      <c r="P88" s="13">
        <v>17</v>
      </c>
    </row>
    <row r="89" spans="3:16">
      <c r="C89" s="14">
        <v>1.7418981481481501E-2</v>
      </c>
      <c r="D89" s="13">
        <v>15</v>
      </c>
      <c r="O89" s="14">
        <v>1.125E-2</v>
      </c>
      <c r="P89" s="13">
        <v>16</v>
      </c>
    </row>
    <row r="90" spans="3:16">
      <c r="C90" s="14">
        <v>1.74421296296297E-2</v>
      </c>
      <c r="D90" s="13">
        <v>14</v>
      </c>
      <c r="O90" s="14">
        <v>1.1284722222222199E-2</v>
      </c>
      <c r="P90" s="13">
        <v>15</v>
      </c>
    </row>
    <row r="91" spans="3:16">
      <c r="C91" s="14">
        <v>1.7465277777777798E-2</v>
      </c>
      <c r="D91" s="13">
        <v>13</v>
      </c>
      <c r="O91" s="14">
        <v>1.13194444444445E-2</v>
      </c>
      <c r="P91" s="13">
        <v>14</v>
      </c>
    </row>
    <row r="92" spans="3:16">
      <c r="C92" s="14">
        <v>1.7488425925926001E-2</v>
      </c>
      <c r="D92" s="13">
        <v>12</v>
      </c>
      <c r="O92" s="14">
        <v>1.13541666666667E-2</v>
      </c>
      <c r="P92" s="13">
        <v>13</v>
      </c>
    </row>
    <row r="93" spans="3:16">
      <c r="C93" s="14">
        <v>1.75115740740741E-2</v>
      </c>
      <c r="D93" s="13">
        <v>11</v>
      </c>
      <c r="O93" s="14">
        <v>1.13888888888889E-2</v>
      </c>
      <c r="P93" s="13">
        <v>12</v>
      </c>
    </row>
    <row r="94" spans="3:16">
      <c r="C94" s="14">
        <v>1.7534722222222299E-2</v>
      </c>
      <c r="D94" s="13">
        <v>10</v>
      </c>
      <c r="O94" s="14">
        <v>1.14236111111111E-2</v>
      </c>
      <c r="P94" s="13">
        <v>11</v>
      </c>
    </row>
    <row r="95" spans="3:16">
      <c r="C95" s="14">
        <v>1.7557870370370401E-2</v>
      </c>
      <c r="D95" s="13">
        <v>9</v>
      </c>
      <c r="O95" s="14">
        <v>1.14583333333334E-2</v>
      </c>
      <c r="P95" s="13">
        <v>10</v>
      </c>
    </row>
    <row r="96" spans="3:16">
      <c r="C96" s="14">
        <v>1.75810185185186E-2</v>
      </c>
      <c r="D96" s="13">
        <v>8</v>
      </c>
      <c r="O96" s="14">
        <v>1.14930555555556E-2</v>
      </c>
      <c r="P96" s="13">
        <v>9</v>
      </c>
    </row>
    <row r="97" spans="3:16">
      <c r="C97" s="14">
        <v>1.7604166666666698E-2</v>
      </c>
      <c r="D97" s="13">
        <v>7</v>
      </c>
      <c r="O97" s="14">
        <v>1.15277777777778E-2</v>
      </c>
      <c r="P97" s="13">
        <v>8</v>
      </c>
    </row>
    <row r="98" spans="3:16">
      <c r="C98" s="14">
        <v>1.7627314814814901E-2</v>
      </c>
      <c r="D98" s="13">
        <v>6</v>
      </c>
      <c r="O98" s="14">
        <v>1.15625E-2</v>
      </c>
      <c r="P98" s="13">
        <v>7</v>
      </c>
    </row>
    <row r="99" spans="3:16">
      <c r="C99" s="14">
        <v>1.7650462962963E-2</v>
      </c>
      <c r="D99" s="13">
        <v>5</v>
      </c>
      <c r="O99" s="14">
        <v>1.15972222222222E-2</v>
      </c>
      <c r="P99" s="13">
        <v>6</v>
      </c>
    </row>
    <row r="100" spans="3:16">
      <c r="C100" s="14">
        <v>1.7673611111111199E-2</v>
      </c>
      <c r="D100" s="13">
        <v>4</v>
      </c>
      <c r="O100" s="14">
        <v>1.16319444444445E-2</v>
      </c>
      <c r="P100" s="13">
        <v>5</v>
      </c>
    </row>
    <row r="101" spans="3:16">
      <c r="C101" s="14">
        <v>1.7696759259259301E-2</v>
      </c>
      <c r="D101" s="13">
        <v>3</v>
      </c>
      <c r="O101" s="14">
        <v>1.16666666666667E-2</v>
      </c>
      <c r="P101" s="13">
        <v>4</v>
      </c>
    </row>
    <row r="102" spans="3:16">
      <c r="C102" s="14">
        <v>1.77199074074075E-2</v>
      </c>
      <c r="D102" s="13">
        <v>2</v>
      </c>
      <c r="O102" s="14">
        <v>1.17013888888889E-2</v>
      </c>
      <c r="P102" s="13">
        <v>3</v>
      </c>
    </row>
    <row r="103" spans="3:16">
      <c r="C103" s="14">
        <v>1.7743055555555599E-2</v>
      </c>
      <c r="D103" s="13">
        <v>1</v>
      </c>
      <c r="O103" s="14">
        <v>1.17361111111111E-2</v>
      </c>
      <c r="P103" s="13">
        <v>2</v>
      </c>
    </row>
    <row r="104" spans="3:16">
      <c r="C104" s="14">
        <v>1.7766203703703801E-2</v>
      </c>
      <c r="D104" s="13">
        <v>0</v>
      </c>
      <c r="O104" s="14">
        <v>1.17708333333334E-2</v>
      </c>
      <c r="P104" s="13">
        <v>1</v>
      </c>
    </row>
    <row r="105" spans="3:16">
      <c r="O105" s="14">
        <v>1.18055555555556E-2</v>
      </c>
      <c r="P105" s="13">
        <v>1</v>
      </c>
    </row>
  </sheetData>
  <mergeCells count="14">
    <mergeCell ref="AB2:AB3"/>
    <mergeCell ref="AC2:AC3"/>
    <mergeCell ref="AD2:AD3"/>
    <mergeCell ref="AE2:AE3"/>
    <mergeCell ref="A1:B2"/>
    <mergeCell ref="C1:P2"/>
    <mergeCell ref="Q1:R1"/>
    <mergeCell ref="S1:X1"/>
    <mergeCell ref="Y1:AE1"/>
    <mergeCell ref="Q2:R2"/>
    <mergeCell ref="S2:X2"/>
    <mergeCell ref="Y2:Y3"/>
    <mergeCell ref="Z2:Z3"/>
    <mergeCell ref="AA2:AA3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11" enableFormatConditionsCalculation="0">
    <tabColor indexed="35"/>
  </sheetPr>
  <dimension ref="A1:I42"/>
  <sheetViews>
    <sheetView view="pageBreakPreview" zoomScale="60" zoomScaleNormal="76" workbookViewId="0">
      <selection activeCell="H5" sqref="H5"/>
    </sheetView>
  </sheetViews>
  <sheetFormatPr defaultRowHeight="12.75"/>
  <cols>
    <col min="1" max="1" width="3.375" style="91" bestFit="1" customWidth="1"/>
    <col min="2" max="2" width="16.125" style="91" customWidth="1"/>
    <col min="3" max="3" width="16.875" style="91" customWidth="1"/>
    <col min="4" max="4" width="4.5" style="92" bestFit="1" customWidth="1"/>
    <col min="5" max="5" width="7" style="92" bestFit="1" customWidth="1"/>
    <col min="6" max="6" width="12.75" style="91" hidden="1" customWidth="1"/>
    <col min="7" max="7" width="6.5" style="91" bestFit="1" customWidth="1"/>
    <col min="8" max="9" width="7.75" style="91" customWidth="1"/>
    <col min="10" max="16384" width="9" style="91"/>
  </cols>
  <sheetData>
    <row r="1" spans="1:9" ht="18.75">
      <c r="B1" s="93"/>
    </row>
    <row r="2" spans="1:9" ht="15">
      <c r="A2" s="148" t="s">
        <v>65</v>
      </c>
      <c r="B2" s="176" t="s">
        <v>0</v>
      </c>
      <c r="C2" s="176" t="s">
        <v>1</v>
      </c>
      <c r="D2" s="177" t="s">
        <v>62</v>
      </c>
      <c r="E2" s="176" t="s">
        <v>60</v>
      </c>
      <c r="F2" s="176" t="s">
        <v>61</v>
      </c>
      <c r="G2" s="176" t="s">
        <v>63</v>
      </c>
      <c r="H2" s="335" t="s">
        <v>64</v>
      </c>
      <c r="I2" s="336"/>
    </row>
    <row r="3" spans="1:9" ht="15">
      <c r="A3" s="185" t="s">
        <v>2</v>
      </c>
      <c r="B3" s="183" t="s">
        <v>254</v>
      </c>
      <c r="C3" s="183" t="s">
        <v>252</v>
      </c>
      <c r="D3" s="178" t="s">
        <v>253</v>
      </c>
      <c r="E3" s="179">
        <v>2000</v>
      </c>
      <c r="F3" s="186"/>
      <c r="G3" s="179">
        <v>160</v>
      </c>
      <c r="H3" s="179">
        <v>95</v>
      </c>
      <c r="I3" s="179"/>
    </row>
    <row r="4" spans="1:9" ht="15">
      <c r="A4" s="185" t="s">
        <v>3</v>
      </c>
      <c r="B4" s="183" t="s">
        <v>264</v>
      </c>
      <c r="C4" s="183" t="s">
        <v>265</v>
      </c>
      <c r="D4" s="178" t="s">
        <v>253</v>
      </c>
      <c r="E4" s="179">
        <v>2001</v>
      </c>
      <c r="F4" s="186"/>
      <c r="G4" s="179">
        <v>180</v>
      </c>
      <c r="H4" s="179">
        <v>100</v>
      </c>
      <c r="I4" s="179"/>
    </row>
    <row r="5" spans="1:9" ht="15">
      <c r="A5" s="185" t="s">
        <v>4</v>
      </c>
      <c r="B5" s="183"/>
      <c r="C5" s="183"/>
      <c r="D5" s="178"/>
      <c r="E5" s="179"/>
      <c r="F5" s="186"/>
      <c r="G5" s="179"/>
      <c r="H5" s="179"/>
      <c r="I5" s="179"/>
    </row>
    <row r="6" spans="1:9" ht="15">
      <c r="A6" s="185" t="s">
        <v>5</v>
      </c>
      <c r="B6" s="183"/>
      <c r="C6" s="183"/>
      <c r="D6" s="178"/>
      <c r="E6" s="179"/>
      <c r="F6" s="186"/>
      <c r="G6" s="179"/>
      <c r="H6" s="179"/>
      <c r="I6" s="179"/>
    </row>
    <row r="7" spans="1:9" ht="15">
      <c r="A7" s="185" t="s">
        <v>6</v>
      </c>
      <c r="B7" s="183"/>
      <c r="C7" s="183"/>
      <c r="D7" s="178"/>
      <c r="E7" s="179"/>
      <c r="F7" s="186"/>
      <c r="G7" s="179"/>
      <c r="H7" s="179"/>
      <c r="I7" s="179"/>
    </row>
    <row r="8" spans="1:9" ht="15">
      <c r="A8" s="185" t="s">
        <v>7</v>
      </c>
      <c r="B8" s="183"/>
      <c r="C8" s="183"/>
      <c r="D8" s="178"/>
      <c r="E8" s="179"/>
      <c r="F8" s="186"/>
      <c r="G8" s="179"/>
      <c r="H8" s="179"/>
      <c r="I8" s="179"/>
    </row>
    <row r="9" spans="1:9" ht="15">
      <c r="A9" s="185" t="s">
        <v>8</v>
      </c>
      <c r="B9" s="183"/>
      <c r="C9" s="183"/>
      <c r="D9" s="178"/>
      <c r="E9" s="179"/>
      <c r="F9" s="186"/>
      <c r="G9" s="179"/>
      <c r="H9" s="179"/>
      <c r="I9" s="179"/>
    </row>
    <row r="10" spans="1:9" ht="15">
      <c r="A10" s="185" t="s">
        <v>9</v>
      </c>
      <c r="B10" s="183"/>
      <c r="C10" s="183"/>
      <c r="D10" s="178"/>
      <c r="E10" s="179"/>
      <c r="F10" s="186"/>
      <c r="G10" s="179"/>
      <c r="H10" s="179"/>
      <c r="I10" s="179"/>
    </row>
    <row r="11" spans="1:9" ht="15">
      <c r="A11" s="185" t="s">
        <v>10</v>
      </c>
      <c r="B11" s="183"/>
      <c r="C11" s="183"/>
      <c r="D11" s="178"/>
      <c r="E11" s="180"/>
      <c r="F11" s="186"/>
      <c r="G11" s="179"/>
      <c r="H11" s="179"/>
      <c r="I11" s="179"/>
    </row>
    <row r="12" spans="1:9" ht="15">
      <c r="A12" s="185" t="s">
        <v>11</v>
      </c>
      <c r="B12" s="183"/>
      <c r="C12" s="183"/>
      <c r="D12" s="178"/>
      <c r="E12" s="179"/>
      <c r="F12" s="186"/>
      <c r="G12" s="179"/>
      <c r="H12" s="179"/>
      <c r="I12" s="179"/>
    </row>
    <row r="13" spans="1:9" ht="15">
      <c r="A13" s="185" t="s">
        <v>12</v>
      </c>
      <c r="B13" s="183"/>
      <c r="C13" s="183"/>
      <c r="D13" s="178"/>
      <c r="E13" s="179"/>
      <c r="F13" s="186"/>
      <c r="G13" s="179"/>
      <c r="H13" s="179"/>
      <c r="I13" s="179"/>
    </row>
    <row r="14" spans="1:9" ht="15">
      <c r="A14" s="185" t="s">
        <v>13</v>
      </c>
      <c r="B14" s="183"/>
      <c r="C14" s="183"/>
      <c r="D14" s="178"/>
      <c r="E14" s="180"/>
      <c r="F14" s="186"/>
      <c r="G14" s="179"/>
      <c r="H14" s="179"/>
      <c r="I14" s="179"/>
    </row>
    <row r="15" spans="1:9" ht="15">
      <c r="A15" s="185" t="s">
        <v>14</v>
      </c>
      <c r="B15" s="183"/>
      <c r="C15" s="183"/>
      <c r="D15" s="178"/>
      <c r="E15" s="179"/>
      <c r="F15" s="186"/>
      <c r="G15" s="179"/>
      <c r="H15" s="179"/>
      <c r="I15" s="179"/>
    </row>
    <row r="16" spans="1:9" ht="15">
      <c r="A16" s="185" t="s">
        <v>15</v>
      </c>
      <c r="B16" s="183"/>
      <c r="C16" s="183"/>
      <c r="D16" s="178"/>
      <c r="E16" s="179"/>
      <c r="F16" s="186"/>
      <c r="G16" s="179"/>
      <c r="H16" s="179"/>
      <c r="I16" s="179"/>
    </row>
    <row r="17" spans="1:9" ht="15">
      <c r="A17" s="185" t="s">
        <v>16</v>
      </c>
      <c r="B17" s="183"/>
      <c r="C17" s="183"/>
      <c r="D17" s="178"/>
      <c r="E17" s="179"/>
      <c r="F17" s="186"/>
      <c r="G17" s="179"/>
      <c r="H17" s="179"/>
      <c r="I17" s="179"/>
    </row>
    <row r="18" spans="1:9" ht="15">
      <c r="A18" s="185" t="s">
        <v>17</v>
      </c>
      <c r="B18" s="183"/>
      <c r="C18" s="183"/>
      <c r="D18" s="178"/>
      <c r="E18" s="179"/>
      <c r="F18" s="186"/>
      <c r="G18" s="179"/>
      <c r="H18" s="179"/>
      <c r="I18" s="179"/>
    </row>
    <row r="19" spans="1:9" ht="15">
      <c r="A19" s="185" t="s">
        <v>18</v>
      </c>
      <c r="B19" s="183"/>
      <c r="C19" s="183"/>
      <c r="D19" s="178"/>
      <c r="E19" s="179"/>
      <c r="F19" s="186"/>
      <c r="G19" s="179"/>
      <c r="H19" s="179"/>
      <c r="I19" s="179"/>
    </row>
    <row r="20" spans="1:9" ht="15">
      <c r="A20" s="185" t="s">
        <v>19</v>
      </c>
      <c r="B20" s="183"/>
      <c r="C20" s="183"/>
      <c r="D20" s="178"/>
      <c r="E20" s="179"/>
      <c r="F20" s="186"/>
      <c r="G20" s="179"/>
      <c r="H20" s="179"/>
      <c r="I20" s="179"/>
    </row>
    <row r="21" spans="1:9" ht="15">
      <c r="A21" s="185" t="s">
        <v>20</v>
      </c>
      <c r="B21" s="183"/>
      <c r="C21" s="183"/>
      <c r="D21" s="178"/>
      <c r="E21" s="179"/>
      <c r="F21" s="186"/>
      <c r="G21" s="179"/>
      <c r="H21" s="179"/>
      <c r="I21" s="179"/>
    </row>
    <row r="22" spans="1:9" ht="15">
      <c r="A22" s="185" t="s">
        <v>21</v>
      </c>
      <c r="B22" s="183"/>
      <c r="C22" s="183"/>
      <c r="D22" s="178"/>
      <c r="E22" s="179"/>
      <c r="F22" s="186"/>
      <c r="G22" s="179"/>
      <c r="H22" s="179"/>
      <c r="I22" s="179"/>
    </row>
    <row r="23" spans="1:9" ht="15">
      <c r="A23" s="185" t="s">
        <v>22</v>
      </c>
      <c r="B23" s="183"/>
      <c r="C23" s="183"/>
      <c r="D23" s="178"/>
      <c r="E23" s="179"/>
      <c r="F23" s="186"/>
      <c r="G23" s="179"/>
      <c r="H23" s="179"/>
      <c r="I23" s="179"/>
    </row>
    <row r="24" spans="1:9" ht="15">
      <c r="A24" s="185" t="s">
        <v>23</v>
      </c>
      <c r="B24" s="183"/>
      <c r="C24" s="183"/>
      <c r="D24" s="178"/>
      <c r="E24" s="179"/>
      <c r="F24" s="186"/>
      <c r="G24" s="179"/>
      <c r="H24" s="179"/>
      <c r="I24" s="179"/>
    </row>
    <row r="25" spans="1:9" ht="15">
      <c r="A25" s="185" t="s">
        <v>24</v>
      </c>
      <c r="B25" s="183"/>
      <c r="C25" s="183"/>
      <c r="D25" s="178"/>
      <c r="E25" s="179"/>
      <c r="F25" s="186"/>
      <c r="G25" s="179"/>
      <c r="H25" s="179"/>
      <c r="I25" s="179"/>
    </row>
    <row r="26" spans="1:9" ht="15">
      <c r="A26" s="185" t="s">
        <v>25</v>
      </c>
      <c r="B26" s="183"/>
      <c r="C26" s="183"/>
      <c r="D26" s="178"/>
      <c r="E26" s="179"/>
      <c r="F26" s="186"/>
      <c r="G26" s="179"/>
      <c r="H26" s="179"/>
      <c r="I26" s="179"/>
    </row>
    <row r="27" spans="1:9" ht="15">
      <c r="A27" s="185" t="s">
        <v>26</v>
      </c>
      <c r="B27" s="183"/>
      <c r="C27" s="183"/>
      <c r="D27" s="178"/>
      <c r="E27" s="179"/>
      <c r="F27" s="186"/>
      <c r="G27" s="179"/>
      <c r="H27" s="179"/>
      <c r="I27" s="179"/>
    </row>
    <row r="28" spans="1:9" ht="15">
      <c r="A28" s="185" t="s">
        <v>27</v>
      </c>
      <c r="B28" s="183"/>
      <c r="C28" s="183"/>
      <c r="D28" s="178"/>
      <c r="E28" s="179"/>
      <c r="F28" s="186"/>
      <c r="G28" s="179"/>
      <c r="H28" s="179"/>
      <c r="I28" s="179"/>
    </row>
    <row r="29" spans="1:9" ht="15">
      <c r="A29" s="185" t="s">
        <v>28</v>
      </c>
      <c r="B29" s="183"/>
      <c r="C29" s="183"/>
      <c r="D29" s="178"/>
      <c r="E29" s="179"/>
      <c r="F29" s="186"/>
      <c r="G29" s="179"/>
      <c r="H29" s="179"/>
      <c r="I29" s="179"/>
    </row>
    <row r="30" spans="1:9" ht="15">
      <c r="A30" s="185" t="s">
        <v>29</v>
      </c>
      <c r="B30" s="183"/>
      <c r="C30" s="183"/>
      <c r="D30" s="178"/>
      <c r="E30" s="179"/>
      <c r="F30" s="186"/>
      <c r="G30" s="179"/>
      <c r="H30" s="179"/>
      <c r="I30" s="179"/>
    </row>
    <row r="31" spans="1:9" ht="15">
      <c r="A31" s="185" t="s">
        <v>30</v>
      </c>
      <c r="B31" s="183"/>
      <c r="C31" s="183"/>
      <c r="D31" s="178"/>
      <c r="E31" s="179"/>
      <c r="F31" s="186"/>
      <c r="G31" s="179"/>
      <c r="H31" s="179"/>
      <c r="I31" s="179"/>
    </row>
    <row r="32" spans="1:9" ht="15">
      <c r="A32" s="185" t="s">
        <v>31</v>
      </c>
      <c r="B32" s="183"/>
      <c r="C32" s="183"/>
      <c r="D32" s="178"/>
      <c r="E32" s="179"/>
      <c r="F32" s="186"/>
      <c r="G32" s="179"/>
      <c r="H32" s="179"/>
      <c r="I32" s="179"/>
    </row>
    <row r="33" spans="1:9" ht="15">
      <c r="A33" s="185" t="s">
        <v>32</v>
      </c>
      <c r="B33" s="183"/>
      <c r="C33" s="183"/>
      <c r="D33" s="178"/>
      <c r="E33" s="179"/>
      <c r="F33" s="186"/>
      <c r="G33" s="179"/>
      <c r="H33" s="179"/>
      <c r="I33" s="179"/>
    </row>
    <row r="34" spans="1:9" ht="15">
      <c r="A34" s="185" t="s">
        <v>33</v>
      </c>
      <c r="B34" s="183"/>
      <c r="C34" s="183"/>
      <c r="D34" s="178"/>
      <c r="E34" s="179"/>
      <c r="F34" s="186"/>
      <c r="G34" s="179"/>
      <c r="H34" s="179"/>
      <c r="I34" s="179"/>
    </row>
    <row r="35" spans="1:9" ht="15">
      <c r="A35" s="185" t="s">
        <v>34</v>
      </c>
      <c r="B35" s="183"/>
      <c r="C35" s="183"/>
      <c r="D35" s="178"/>
      <c r="E35" s="179"/>
      <c r="F35" s="186"/>
      <c r="G35" s="179"/>
      <c r="H35" s="179"/>
      <c r="I35" s="179"/>
    </row>
    <row r="36" spans="1:9" ht="15">
      <c r="A36" s="185" t="s">
        <v>35</v>
      </c>
      <c r="B36" s="183"/>
      <c r="C36" s="183"/>
      <c r="D36" s="178"/>
      <c r="E36" s="179"/>
      <c r="F36" s="186"/>
      <c r="G36" s="179"/>
      <c r="H36" s="179"/>
      <c r="I36" s="179"/>
    </row>
    <row r="37" spans="1:9" ht="15">
      <c r="A37" s="185" t="s">
        <v>36</v>
      </c>
      <c r="B37" s="183"/>
      <c r="C37" s="183"/>
      <c r="D37" s="178"/>
      <c r="E37" s="179"/>
      <c r="F37" s="186"/>
      <c r="G37" s="179"/>
      <c r="H37" s="179"/>
      <c r="I37" s="179"/>
    </row>
    <row r="38" spans="1:9" ht="15">
      <c r="A38" s="185" t="s">
        <v>37</v>
      </c>
      <c r="B38" s="183"/>
      <c r="C38" s="183"/>
      <c r="D38" s="178"/>
      <c r="E38" s="179"/>
      <c r="F38" s="186"/>
      <c r="G38" s="179"/>
      <c r="H38" s="179"/>
      <c r="I38" s="179"/>
    </row>
    <row r="39" spans="1:9" ht="15">
      <c r="A39" s="185" t="s">
        <v>38</v>
      </c>
      <c r="B39" s="183"/>
      <c r="C39" s="183"/>
      <c r="D39" s="178"/>
      <c r="E39" s="179"/>
      <c r="F39" s="186"/>
      <c r="G39" s="179"/>
      <c r="H39" s="179"/>
      <c r="I39" s="179"/>
    </row>
    <row r="40" spans="1:9" ht="15">
      <c r="A40" s="185" t="s">
        <v>39</v>
      </c>
      <c r="B40" s="183"/>
      <c r="C40" s="183"/>
      <c r="D40" s="178"/>
      <c r="E40" s="179"/>
      <c r="F40" s="186"/>
      <c r="G40" s="179"/>
      <c r="H40" s="179"/>
      <c r="I40" s="179"/>
    </row>
    <row r="41" spans="1:9" ht="15">
      <c r="A41" s="185" t="s">
        <v>40</v>
      </c>
      <c r="B41" s="183"/>
      <c r="C41" s="183"/>
      <c r="D41" s="178"/>
      <c r="E41" s="179"/>
      <c r="F41" s="186"/>
      <c r="G41" s="179"/>
      <c r="H41" s="179"/>
      <c r="I41" s="179"/>
    </row>
    <row r="42" spans="1:9" ht="15">
      <c r="A42" s="185" t="s">
        <v>41</v>
      </c>
      <c r="B42" s="183"/>
      <c r="C42" s="183"/>
      <c r="D42" s="178"/>
      <c r="E42" s="179"/>
      <c r="F42" s="186"/>
      <c r="G42" s="179"/>
      <c r="H42" s="179"/>
      <c r="I42" s="179"/>
    </row>
  </sheetData>
  <mergeCells count="1">
    <mergeCell ref="H2:I2"/>
  </mergeCells>
  <phoneticPr fontId="3" type="noConversion"/>
  <pageMargins left="0.15748031496062992" right="0.15748031496062992" top="0.19685039370078741" bottom="0.15748031496062992" header="0.15748031496062992" footer="0.15748031496062992"/>
  <pageSetup paperSize="9" scale="11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 enableFormatConditionsCalculation="0">
    <tabColor indexed="51"/>
    <pageSetUpPr fitToPage="1"/>
  </sheetPr>
  <dimension ref="A1:AF20"/>
  <sheetViews>
    <sheetView zoomScale="90" zoomScaleNormal="90" workbookViewId="0">
      <selection activeCell="A5" sqref="A5:AF20"/>
    </sheetView>
  </sheetViews>
  <sheetFormatPr defaultRowHeight="14.25"/>
  <cols>
    <col min="1" max="1" width="3.375" bestFit="1" customWidth="1"/>
    <col min="2" max="2" width="21" bestFit="1" customWidth="1"/>
    <col min="3" max="7" width="4.875" customWidth="1"/>
    <col min="8" max="8" width="5.75" bestFit="1" customWidth="1"/>
    <col min="9" max="9" width="5.75" customWidth="1"/>
    <col min="10" max="13" width="4.875" customWidth="1"/>
    <col min="14" max="14" width="5.75" customWidth="1"/>
    <col min="15" max="17" width="4.875" customWidth="1"/>
    <col min="18" max="19" width="6.25" bestFit="1" customWidth="1"/>
    <col min="20" max="20" width="4.625" customWidth="1"/>
    <col min="21" max="21" width="5.625" customWidth="1"/>
    <col min="22" max="23" width="8.125" bestFit="1" customWidth="1"/>
    <col min="24" max="24" width="5.375" bestFit="1" customWidth="1"/>
    <col min="25" max="25" width="5.25" bestFit="1" customWidth="1"/>
    <col min="26" max="26" width="4.625" hidden="1" customWidth="1"/>
    <col min="27" max="27" width="9" hidden="1" customWidth="1"/>
    <col min="28" max="28" width="4.5" hidden="1" customWidth="1"/>
    <col min="29" max="29" width="6.125" hidden="1" customWidth="1"/>
    <col min="30" max="30" width="9.125" bestFit="1" customWidth="1"/>
    <col min="32" max="32" width="9.125" bestFit="1" customWidth="1"/>
  </cols>
  <sheetData>
    <row r="1" spans="1:32" ht="18" customHeight="1">
      <c r="A1" s="337" t="s">
        <v>208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</row>
    <row r="2" spans="1:32" ht="16.5" customHeight="1" thickBot="1">
      <c r="A2" s="338" t="s">
        <v>70</v>
      </c>
      <c r="B2" s="338" t="s">
        <v>0</v>
      </c>
      <c r="C2" s="338" t="s">
        <v>82</v>
      </c>
      <c r="D2" s="341" t="s">
        <v>83</v>
      </c>
      <c r="E2" s="342"/>
      <c r="F2" s="343"/>
      <c r="G2" s="341" t="s">
        <v>84</v>
      </c>
      <c r="H2" s="342"/>
      <c r="I2" s="343"/>
      <c r="J2" s="341" t="s">
        <v>85</v>
      </c>
      <c r="K2" s="342"/>
      <c r="L2" s="343"/>
      <c r="M2" s="341" t="s">
        <v>86</v>
      </c>
      <c r="N2" s="342"/>
      <c r="O2" s="343"/>
      <c r="P2" s="341" t="s">
        <v>87</v>
      </c>
      <c r="Q2" s="342"/>
      <c r="R2" s="343"/>
      <c r="S2" s="341" t="s">
        <v>88</v>
      </c>
      <c r="T2" s="342"/>
      <c r="U2" s="343"/>
      <c r="V2" s="341" t="s">
        <v>71</v>
      </c>
      <c r="W2" s="343"/>
      <c r="X2" s="344" t="s">
        <v>72</v>
      </c>
      <c r="Y2" s="345"/>
      <c r="Z2" s="341" t="s">
        <v>73</v>
      </c>
      <c r="AA2" s="343"/>
      <c r="AB2" s="341" t="s">
        <v>74</v>
      </c>
      <c r="AC2" s="343"/>
      <c r="AD2" s="338" t="s">
        <v>75</v>
      </c>
      <c r="AE2" s="348" t="s">
        <v>76</v>
      </c>
      <c r="AF2" s="349"/>
    </row>
    <row r="3" spans="1:32" ht="16.5" customHeight="1">
      <c r="A3" s="339"/>
      <c r="B3" s="339"/>
      <c r="C3" s="339"/>
      <c r="D3" s="338" t="s">
        <v>77</v>
      </c>
      <c r="E3" s="338" t="s">
        <v>78</v>
      </c>
      <c r="F3" s="338" t="s">
        <v>79</v>
      </c>
      <c r="G3" s="338" t="s">
        <v>77</v>
      </c>
      <c r="H3" s="338" t="s">
        <v>78</v>
      </c>
      <c r="I3" s="338" t="s">
        <v>79</v>
      </c>
      <c r="J3" s="338" t="s">
        <v>77</v>
      </c>
      <c r="K3" s="338" t="s">
        <v>78</v>
      </c>
      <c r="L3" s="338" t="s">
        <v>79</v>
      </c>
      <c r="M3" s="338" t="s">
        <v>77</v>
      </c>
      <c r="N3" s="338" t="s">
        <v>78</v>
      </c>
      <c r="O3" s="338" t="s">
        <v>79</v>
      </c>
      <c r="P3" s="338" t="s">
        <v>77</v>
      </c>
      <c r="Q3" s="338" t="s">
        <v>78</v>
      </c>
      <c r="R3" s="338" t="s">
        <v>79</v>
      </c>
      <c r="S3" s="338" t="s">
        <v>77</v>
      </c>
      <c r="T3" s="338" t="s">
        <v>78</v>
      </c>
      <c r="U3" s="338" t="s">
        <v>79</v>
      </c>
      <c r="V3" s="338" t="s">
        <v>77</v>
      </c>
      <c r="W3" s="352" t="s">
        <v>78</v>
      </c>
      <c r="X3" s="354" t="s">
        <v>77</v>
      </c>
      <c r="Y3" s="346" t="s">
        <v>78</v>
      </c>
      <c r="Z3" s="338" t="s">
        <v>77</v>
      </c>
      <c r="AA3" s="338" t="s">
        <v>78</v>
      </c>
      <c r="AB3" s="338" t="s">
        <v>77</v>
      </c>
      <c r="AC3" s="338" t="s">
        <v>78</v>
      </c>
      <c r="AD3" s="339"/>
      <c r="AE3" s="350"/>
      <c r="AF3" s="351"/>
    </row>
    <row r="4" spans="1:32" ht="12.75" customHeight="1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53"/>
      <c r="X4" s="355"/>
      <c r="Y4" s="347"/>
      <c r="Z4" s="340"/>
      <c r="AA4" s="340"/>
      <c r="AB4" s="340"/>
      <c r="AC4" s="340"/>
      <c r="AD4" s="340"/>
      <c r="AE4" s="107" t="s">
        <v>80</v>
      </c>
      <c r="AF4" s="107" t="s">
        <v>81</v>
      </c>
    </row>
    <row r="5" spans="1:32" ht="13.5" customHeight="1">
      <c r="A5" s="108">
        <v>1</v>
      </c>
      <c r="B5" s="109" t="str">
        <f>'LISTA KJM'!B2</f>
        <v>KOWALSKA ANNA</v>
      </c>
      <c r="C5" s="109">
        <f>'LISTA KJM'!E2</f>
        <v>2001</v>
      </c>
      <c r="D5" s="108">
        <v>71</v>
      </c>
      <c r="E5" s="108">
        <v>124</v>
      </c>
      <c r="F5" s="110">
        <v>1.46</v>
      </c>
      <c r="G5" s="108">
        <v>110</v>
      </c>
      <c r="H5" s="108">
        <v>147</v>
      </c>
      <c r="I5" s="110">
        <v>1.4</v>
      </c>
      <c r="J5" s="108">
        <v>150</v>
      </c>
      <c r="K5" s="108">
        <v>165</v>
      </c>
      <c r="L5" s="110">
        <v>1.47</v>
      </c>
      <c r="M5" s="108">
        <v>191</v>
      </c>
      <c r="N5" s="108">
        <v>179</v>
      </c>
      <c r="O5" s="110">
        <v>2.4300000000000002</v>
      </c>
      <c r="P5" s="111">
        <v>232</v>
      </c>
      <c r="Q5" s="108">
        <v>189</v>
      </c>
      <c r="R5" s="110">
        <v>3.85</v>
      </c>
      <c r="S5" s="112">
        <v>270</v>
      </c>
      <c r="T5" s="112"/>
      <c r="U5" s="112">
        <v>8.4600000000000009</v>
      </c>
      <c r="V5" s="113">
        <f>IF(AND(F5&lt;2,I5&gt;2),(G5-D5)*(2-F5)/(I5-F5)+D5,IF(AND(I5&lt;2,L5&gt;2),(J5-G5)*(2-I5)/(L5-I5)+G5,IF(AND(L5&lt;2,O5&gt;2),(M5-J5)*(2-L5)/(O5-L5)+J5,IF(AND(O5&lt;2,R5&gt;2),(P4-M5)*(2-O5)/(R5-O5)+M5,2*G5/I5))))</f>
        <v>172.63541666666666</v>
      </c>
      <c r="W5" s="114">
        <f t="shared" ref="W5:W16" si="0">IF(AND(F5&lt;2,I5&gt;2),(H5-E5)*(2-F5)/(I5-F5)+E5,IF(AND(I5&lt;2,L5&gt;2),(K5-H5)*(2-I5)/(L5-I5)+H5,IF(AND(L5&lt;2,O5&gt;2),(N5-K5)*(2-L5)/(O5-L5)+K5,IF(AND(O5&lt;2,R5&gt;2),(Q5-N5)*(2-O5)/(R5-O5)+N5,2*H5/I5))))</f>
        <v>172.72916666666666</v>
      </c>
      <c r="X5" s="115">
        <f>IF(AND(F5&lt;=4,I5&gt;=4),(G5-D5)*(4-F5)/(I5-F5)+D5,IF(AND(I5&lt;=4,L5&gt;=4),(J5-G5)*(4-I5)/(L5-I5)+G5,IF(AND(L5&lt;=4,O5&gt;=4),(M5-J5)*(4-L5)/(O5-L5)+J5,IF(AND(O5&lt;=4,R5&gt;=4),(P5-M5)*(4-O5)/(R5-O5)+M5,IF(AND(R5&lt;=4,U5&gt;=4),(S5-P5)*(4-R5)/(U5-R5)+P5)))))</f>
        <v>233.23644251626897</v>
      </c>
      <c r="Y5" s="116">
        <f>IF(AND(F5&lt;=4,I5&gt;=4),(H5-E5)*(4-F5)/(I5-F5)+E5,IF(AND(I5&lt;=4,L5&gt;=4),(K5-H5)*(4-I5)/(L5-I5)+H5,IF(AND(L5&lt;=4,O5&gt;=4),(N5-K5)*(4-L5)/(O5-L5)+K5,IF(AND(O5&lt;=4,R5&gt;=4),(Q5-N5)*(4-O5)/(R5-O5)+N5,IF(AND(R5&lt;=4,U5&gt;=4),(T5-Q5)*(4-R5)/(U5-R5)+Q5)))))</f>
        <v>182.85032537960956</v>
      </c>
      <c r="Z5" s="117"/>
      <c r="AA5" s="117"/>
      <c r="AB5" s="117"/>
      <c r="AC5" s="117"/>
      <c r="AD5" s="118">
        <f t="shared" ref="AD5:AD16" si="1">X5*82%</f>
        <v>191.25388286334055</v>
      </c>
      <c r="AE5" s="119">
        <f>'LISTA KJM'!H2</f>
        <v>60</v>
      </c>
      <c r="AF5" s="120">
        <f t="shared" ref="AF5:AF16" si="2">X5/AE5</f>
        <v>3.887274041937816</v>
      </c>
    </row>
    <row r="6" spans="1:32" ht="13.5" customHeight="1">
      <c r="A6" s="108">
        <v>2</v>
      </c>
      <c r="B6" s="109" t="str">
        <f>'LISTA KJM'!B3</f>
        <v>JANKOWSKA ALICJA</v>
      </c>
      <c r="C6" s="109">
        <f>'LISTA KJM'!E3</f>
        <v>2000</v>
      </c>
      <c r="D6" s="108">
        <v>71</v>
      </c>
      <c r="E6" s="108">
        <v>119</v>
      </c>
      <c r="F6" s="110">
        <v>1.34</v>
      </c>
      <c r="G6" s="108">
        <v>106</v>
      </c>
      <c r="H6" s="108">
        <v>143</v>
      </c>
      <c r="I6" s="110">
        <v>1.36</v>
      </c>
      <c r="J6" s="108">
        <v>150</v>
      </c>
      <c r="K6" s="108">
        <v>159</v>
      </c>
      <c r="L6" s="110">
        <v>1.37</v>
      </c>
      <c r="M6" s="108">
        <v>188</v>
      </c>
      <c r="N6" s="108">
        <v>170</v>
      </c>
      <c r="O6" s="110">
        <v>2.74</v>
      </c>
      <c r="P6" s="108">
        <v>230</v>
      </c>
      <c r="Q6" s="108">
        <v>180</v>
      </c>
      <c r="R6" s="110">
        <v>4.0599999999999996</v>
      </c>
      <c r="S6" s="110"/>
      <c r="T6" s="110"/>
      <c r="U6" s="110"/>
      <c r="V6" s="113">
        <f t="shared" ref="V6:V16" si="3">IF(AND(F6&lt;2,I6&gt;2),(G6-D6)*(2-F6)/(I6-F6)+D6,IF(AND(I6&lt;2,L6&gt;2),(J6-G6)*(2-I6)/(L6-I6)+G6,IF(AND(L6&lt;2,O6&gt;2),(M6-J6)*(2-L6)/(O6-L6)+J6,IF(AND(O6&lt;2,R6&gt;2),(P6-M6)*(2-O6)/(R6-O6)+M6,2*G6/I6))))</f>
        <v>167.47445255474452</v>
      </c>
      <c r="W6" s="114">
        <f t="shared" si="0"/>
        <v>164.05839416058393</v>
      </c>
      <c r="X6" s="115">
        <f t="shared" ref="X6:X20" si="4">IF(AND(F6&lt;=4,I6&gt;=4),(G6-D6)*(4-F6)/(I6-F6)+D6,IF(AND(I6&lt;=4,L6&gt;=4),(J6-G6)*(4-I6)/(L6-I6)+G6,IF(AND(L6&lt;=4,O6&gt;=4),(M6-J6)*(4-L6)/(O6-L6)+J6,IF(AND(O6&lt;=4,R6&gt;=4),(P6-M6)*(4-O6)/(R6-O6)+M6,IF(AND(R6&lt;=4,U6&gt;=4),(S6-P6)*(4-R6)/(U6-R6)+P6)))))</f>
        <v>228.09090909090909</v>
      </c>
      <c r="Y6" s="116">
        <f t="shared" ref="Y6:Y20" si="5">IF(AND(F6&lt;=4,I6&gt;=4),(H6-E6)*(4-F6)/(I6-F6)+E6,IF(AND(I6&lt;=4,L6&gt;=4),(K6-H6)*(4-I6)/(L6-I6)+H6,IF(AND(L6&lt;=4,O6&gt;=4),(N6-K6)*(4-L6)/(O6-L6)+K6,IF(AND(O6&lt;=4,R6&gt;=4),(Q6-N6)*(4-O6)/(R6-O6)+N6,IF(AND(R6&lt;=4,U6&gt;=4),(T6-Q6)*(4-R6)/(U6-R6)+Q6)))))</f>
        <v>179.54545454545456</v>
      </c>
      <c r="Z6" s="117"/>
      <c r="AA6" s="117"/>
      <c r="AB6" s="117"/>
      <c r="AC6" s="117"/>
      <c r="AD6" s="118">
        <f t="shared" si="1"/>
        <v>187.03454545454545</v>
      </c>
      <c r="AE6" s="119">
        <f>'LISTA KJM'!H3</f>
        <v>60</v>
      </c>
      <c r="AF6" s="120">
        <f t="shared" si="2"/>
        <v>3.8015151515151517</v>
      </c>
    </row>
    <row r="7" spans="1:32" ht="13.5" customHeight="1">
      <c r="A7" s="108">
        <v>3</v>
      </c>
      <c r="B7" s="109" t="str">
        <f>'LISTA KJM'!B4</f>
        <v>KKKKKKK KK</v>
      </c>
      <c r="C7" s="109">
        <f>'LISTA KJM'!E4</f>
        <v>2000</v>
      </c>
      <c r="D7" s="108">
        <v>74</v>
      </c>
      <c r="E7" s="108">
        <v>118</v>
      </c>
      <c r="F7" s="110">
        <v>1.61</v>
      </c>
      <c r="G7" s="108">
        <v>111</v>
      </c>
      <c r="H7" s="108">
        <v>140</v>
      </c>
      <c r="I7" s="110">
        <v>1.8</v>
      </c>
      <c r="J7" s="108">
        <v>152</v>
      </c>
      <c r="K7" s="108">
        <v>164</v>
      </c>
      <c r="L7" s="110">
        <v>3.46</v>
      </c>
      <c r="M7" s="108">
        <v>190</v>
      </c>
      <c r="N7" s="108">
        <v>176</v>
      </c>
      <c r="O7" s="110">
        <v>5.82</v>
      </c>
      <c r="P7" s="108">
        <v>208</v>
      </c>
      <c r="Q7" s="108">
        <v>183</v>
      </c>
      <c r="R7" s="110">
        <v>10.4</v>
      </c>
      <c r="S7" s="112"/>
      <c r="T7" s="112"/>
      <c r="U7" s="112"/>
      <c r="V7" s="113">
        <f t="shared" si="3"/>
        <v>115.93975903614458</v>
      </c>
      <c r="W7" s="114">
        <f t="shared" si="0"/>
        <v>142.89156626506025</v>
      </c>
      <c r="X7" s="115">
        <f t="shared" si="4"/>
        <v>160.69491525423729</v>
      </c>
      <c r="Y7" s="116">
        <f t="shared" si="5"/>
        <v>166.74576271186442</v>
      </c>
      <c r="Z7" s="117"/>
      <c r="AA7" s="117"/>
      <c r="AB7" s="117"/>
      <c r="AC7" s="117"/>
      <c r="AD7" s="118">
        <f t="shared" si="1"/>
        <v>131.76983050847457</v>
      </c>
      <c r="AE7" s="119">
        <f>'LISTA KJM'!H4</f>
        <v>80</v>
      </c>
      <c r="AF7" s="120">
        <f t="shared" si="2"/>
        <v>2.0086864406779661</v>
      </c>
    </row>
    <row r="8" spans="1:32" ht="13.5" customHeight="1">
      <c r="A8" s="108">
        <v>4</v>
      </c>
      <c r="B8" s="109">
        <f>'LISTA KJM'!B5</f>
        <v>0</v>
      </c>
      <c r="C8" s="109">
        <f>'LISTA KJM'!E5</f>
        <v>0</v>
      </c>
      <c r="D8" s="108">
        <v>70</v>
      </c>
      <c r="E8" s="108">
        <v>127</v>
      </c>
      <c r="F8" s="110">
        <v>1.5</v>
      </c>
      <c r="G8" s="108">
        <v>110</v>
      </c>
      <c r="H8" s="108">
        <v>149</v>
      </c>
      <c r="I8" s="110">
        <v>1.64</v>
      </c>
      <c r="J8" s="108">
        <v>150</v>
      </c>
      <c r="K8" s="108">
        <v>163</v>
      </c>
      <c r="L8" s="110">
        <v>2.19</v>
      </c>
      <c r="M8" s="108">
        <v>191</v>
      </c>
      <c r="N8" s="108">
        <v>177</v>
      </c>
      <c r="O8" s="110">
        <v>3.36</v>
      </c>
      <c r="P8" s="108">
        <v>230</v>
      </c>
      <c r="Q8" s="108">
        <v>184</v>
      </c>
      <c r="R8" s="110">
        <v>6.48</v>
      </c>
      <c r="S8" s="108">
        <v>272</v>
      </c>
      <c r="T8" s="108"/>
      <c r="U8" s="108">
        <v>12.3</v>
      </c>
      <c r="V8" s="113">
        <f t="shared" si="3"/>
        <v>136.18181818181819</v>
      </c>
      <c r="W8" s="114">
        <f t="shared" si="0"/>
        <v>158.16363636363636</v>
      </c>
      <c r="X8" s="115">
        <f t="shared" si="4"/>
        <v>199</v>
      </c>
      <c r="Y8" s="116">
        <f t="shared" si="5"/>
        <v>178.43589743589743</v>
      </c>
      <c r="Z8" s="121"/>
      <c r="AA8" s="121"/>
      <c r="AB8" s="121"/>
      <c r="AC8" s="121"/>
      <c r="AD8" s="118">
        <f t="shared" si="1"/>
        <v>163.17999999999998</v>
      </c>
      <c r="AE8" s="119">
        <f>'LISTA KJM'!H5</f>
        <v>0</v>
      </c>
      <c r="AF8" s="120" t="e">
        <f t="shared" si="2"/>
        <v>#DIV/0!</v>
      </c>
    </row>
    <row r="9" spans="1:32" ht="13.5" customHeight="1">
      <c r="A9" s="108">
        <v>5</v>
      </c>
      <c r="B9" s="109">
        <f>'LISTA KJM'!B6</f>
        <v>0</v>
      </c>
      <c r="C9" s="109">
        <f>'LISTA KJM'!E6</f>
        <v>0</v>
      </c>
      <c r="D9" s="108">
        <v>71</v>
      </c>
      <c r="E9" s="108">
        <v>120</v>
      </c>
      <c r="F9" s="110">
        <v>1.4</v>
      </c>
      <c r="G9" s="108">
        <v>111</v>
      </c>
      <c r="H9" s="108">
        <v>143</v>
      </c>
      <c r="I9" s="110">
        <v>1.29</v>
      </c>
      <c r="J9" s="108">
        <v>152</v>
      </c>
      <c r="K9" s="108">
        <v>160</v>
      </c>
      <c r="L9" s="110">
        <v>1.39</v>
      </c>
      <c r="M9" s="108">
        <v>192</v>
      </c>
      <c r="N9" s="108">
        <v>178</v>
      </c>
      <c r="O9" s="110">
        <v>2.06</v>
      </c>
      <c r="P9" s="108">
        <v>231</v>
      </c>
      <c r="Q9" s="108">
        <v>184</v>
      </c>
      <c r="R9" s="110">
        <v>4.9800000000000004</v>
      </c>
      <c r="S9" s="108">
        <v>275</v>
      </c>
      <c r="T9" s="108"/>
      <c r="U9" s="108">
        <v>8.1999999999999993</v>
      </c>
      <c r="V9" s="113">
        <f t="shared" si="3"/>
        <v>188.41791044776119</v>
      </c>
      <c r="W9" s="114">
        <f t="shared" si="0"/>
        <v>176.38805970149252</v>
      </c>
      <c r="X9" s="115">
        <f t="shared" si="4"/>
        <v>217.91095890410958</v>
      </c>
      <c r="Y9" s="116">
        <f t="shared" si="5"/>
        <v>181.98630136986301</v>
      </c>
      <c r="Z9" s="121"/>
      <c r="AA9" s="121"/>
      <c r="AB9" s="121"/>
      <c r="AC9" s="121"/>
      <c r="AD9" s="118">
        <f t="shared" si="1"/>
        <v>178.68698630136984</v>
      </c>
      <c r="AE9" s="119">
        <f>'LISTA KJM'!H6</f>
        <v>0</v>
      </c>
      <c r="AF9" s="120" t="e">
        <f t="shared" si="2"/>
        <v>#DIV/0!</v>
      </c>
    </row>
    <row r="10" spans="1:32" ht="13.5" customHeight="1">
      <c r="A10" s="108">
        <v>6</v>
      </c>
      <c r="B10" s="109">
        <f>'LISTA KJM'!B7</f>
        <v>0</v>
      </c>
      <c r="C10" s="109">
        <f>'LISTA KJM'!E7</f>
        <v>0</v>
      </c>
      <c r="D10" s="108">
        <v>73</v>
      </c>
      <c r="E10" s="108">
        <v>124</v>
      </c>
      <c r="F10" s="108">
        <v>1.47</v>
      </c>
      <c r="G10" s="108">
        <v>109</v>
      </c>
      <c r="H10" s="108">
        <v>143</v>
      </c>
      <c r="I10" s="110">
        <v>1.25</v>
      </c>
      <c r="J10" s="108">
        <v>150</v>
      </c>
      <c r="K10" s="108">
        <v>167</v>
      </c>
      <c r="L10" s="108">
        <v>1.77</v>
      </c>
      <c r="M10" s="108">
        <v>191</v>
      </c>
      <c r="N10" s="108">
        <v>184</v>
      </c>
      <c r="O10" s="108">
        <v>2.67</v>
      </c>
      <c r="P10" s="108">
        <v>232</v>
      </c>
      <c r="Q10" s="108">
        <v>197</v>
      </c>
      <c r="R10" s="110">
        <v>6.48</v>
      </c>
      <c r="S10" s="110"/>
      <c r="T10" s="110"/>
      <c r="U10" s="110"/>
      <c r="V10" s="113">
        <f t="shared" si="3"/>
        <v>160.47777777777779</v>
      </c>
      <c r="W10" s="114">
        <f t="shared" si="0"/>
        <v>171.34444444444443</v>
      </c>
      <c r="X10" s="115">
        <f t="shared" si="4"/>
        <v>205.31233595800524</v>
      </c>
      <c r="Y10" s="116">
        <f t="shared" si="5"/>
        <v>188.53805774278214</v>
      </c>
      <c r="Z10" s="121"/>
      <c r="AA10" s="121"/>
      <c r="AB10" s="121"/>
      <c r="AC10" s="121"/>
      <c r="AD10" s="118">
        <f t="shared" si="1"/>
        <v>168.35611548556429</v>
      </c>
      <c r="AE10" s="119">
        <f>'LISTA KJM'!H7</f>
        <v>0</v>
      </c>
      <c r="AF10" s="120" t="e">
        <f t="shared" si="2"/>
        <v>#DIV/0!</v>
      </c>
    </row>
    <row r="11" spans="1:32" ht="13.5" customHeight="1">
      <c r="A11" s="108">
        <v>7</v>
      </c>
      <c r="B11" s="109">
        <f>'LISTA KJM'!B8</f>
        <v>0</v>
      </c>
      <c r="C11" s="109">
        <f>'LISTA KJM'!E8</f>
        <v>0</v>
      </c>
      <c r="D11" s="108">
        <v>71</v>
      </c>
      <c r="E11" s="108">
        <v>135</v>
      </c>
      <c r="F11" s="110">
        <v>1.54</v>
      </c>
      <c r="G11" s="108">
        <v>111</v>
      </c>
      <c r="H11" s="108">
        <v>144</v>
      </c>
      <c r="I11" s="110">
        <v>1.36</v>
      </c>
      <c r="J11" s="108">
        <v>151</v>
      </c>
      <c r="K11" s="108">
        <v>164</v>
      </c>
      <c r="L11" s="110">
        <v>1.62</v>
      </c>
      <c r="M11" s="108">
        <v>191</v>
      </c>
      <c r="N11" s="108">
        <v>177</v>
      </c>
      <c r="O11" s="110">
        <v>2.93</v>
      </c>
      <c r="P11" s="108">
        <v>230</v>
      </c>
      <c r="Q11" s="108">
        <v>186</v>
      </c>
      <c r="R11" s="110">
        <v>6</v>
      </c>
      <c r="S11" s="129">
        <v>270</v>
      </c>
      <c r="T11" s="129">
        <v>191</v>
      </c>
      <c r="U11" s="110">
        <v>13.2</v>
      </c>
      <c r="V11" s="113">
        <f t="shared" si="3"/>
        <v>162.6030534351145</v>
      </c>
      <c r="W11" s="114">
        <f t="shared" si="0"/>
        <v>167.7709923664122</v>
      </c>
      <c r="X11" s="115">
        <f t="shared" si="4"/>
        <v>204.5928338762215</v>
      </c>
      <c r="Y11" s="116">
        <f t="shared" si="5"/>
        <v>180.13680781758958</v>
      </c>
      <c r="Z11" s="117"/>
      <c r="AA11" s="117"/>
      <c r="AB11" s="117"/>
      <c r="AC11" s="117"/>
      <c r="AD11" s="118">
        <f t="shared" si="1"/>
        <v>167.76612377850162</v>
      </c>
      <c r="AE11" s="119">
        <f>'LISTA KJM'!H8</f>
        <v>0</v>
      </c>
      <c r="AF11" s="120" t="e">
        <f t="shared" si="2"/>
        <v>#DIV/0!</v>
      </c>
    </row>
    <row r="12" spans="1:32" ht="13.5" customHeight="1">
      <c r="A12" s="108">
        <v>8</v>
      </c>
      <c r="B12" s="109">
        <f>'LISTA KJM'!B9</f>
        <v>0</v>
      </c>
      <c r="C12" s="109">
        <f>'LISTA KJM'!E9</f>
        <v>0</v>
      </c>
      <c r="D12" s="111">
        <v>71</v>
      </c>
      <c r="E12" s="111">
        <v>120</v>
      </c>
      <c r="F12" s="111">
        <v>1.1000000000000001</v>
      </c>
      <c r="G12" s="111">
        <v>110</v>
      </c>
      <c r="H12" s="111">
        <v>141</v>
      </c>
      <c r="I12" s="122">
        <v>1.33</v>
      </c>
      <c r="J12" s="111">
        <v>150</v>
      </c>
      <c r="K12" s="111">
        <v>164</v>
      </c>
      <c r="L12" s="111">
        <v>1.72</v>
      </c>
      <c r="M12" s="111">
        <v>190</v>
      </c>
      <c r="N12" s="111">
        <v>181</v>
      </c>
      <c r="O12" s="111">
        <v>2.77</v>
      </c>
      <c r="P12" s="105">
        <v>230</v>
      </c>
      <c r="Q12" s="105">
        <v>191</v>
      </c>
      <c r="R12" s="108">
        <v>5.21</v>
      </c>
      <c r="S12" s="108"/>
      <c r="T12" s="108"/>
      <c r="U12" s="108"/>
      <c r="V12" s="113">
        <f t="shared" si="3"/>
        <v>160.66666666666666</v>
      </c>
      <c r="W12" s="114">
        <f t="shared" si="0"/>
        <v>168.53333333333333</v>
      </c>
      <c r="X12" s="115">
        <f t="shared" si="4"/>
        <v>210.1639344262295</v>
      </c>
      <c r="Y12" s="116">
        <f t="shared" si="5"/>
        <v>186.04098360655738</v>
      </c>
      <c r="Z12" s="121"/>
      <c r="AA12" s="121"/>
      <c r="AB12" s="121"/>
      <c r="AC12" s="121"/>
      <c r="AD12" s="118">
        <f t="shared" si="1"/>
        <v>172.33442622950818</v>
      </c>
      <c r="AE12" s="119">
        <f>'LISTA KJM'!H9</f>
        <v>0</v>
      </c>
      <c r="AF12" s="120" t="e">
        <f t="shared" si="2"/>
        <v>#DIV/0!</v>
      </c>
    </row>
    <row r="13" spans="1:32" ht="13.5" customHeight="1">
      <c r="A13" s="108">
        <v>9</v>
      </c>
      <c r="B13" s="109">
        <f>'LISTA KJM'!B10</f>
        <v>0</v>
      </c>
      <c r="C13" s="109">
        <f>'LISTA KJM'!E10</f>
        <v>0</v>
      </c>
      <c r="D13" s="111">
        <v>72</v>
      </c>
      <c r="E13" s="111">
        <v>139</v>
      </c>
      <c r="F13" s="122">
        <v>1.7</v>
      </c>
      <c r="G13" s="111">
        <v>110</v>
      </c>
      <c r="H13" s="111">
        <v>154</v>
      </c>
      <c r="I13" s="122">
        <v>2.46</v>
      </c>
      <c r="J13" s="111">
        <v>150</v>
      </c>
      <c r="K13" s="111">
        <v>174</v>
      </c>
      <c r="L13" s="122">
        <v>2.96</v>
      </c>
      <c r="M13" s="111">
        <v>188</v>
      </c>
      <c r="N13" s="111">
        <v>188</v>
      </c>
      <c r="O13" s="122">
        <v>5.98</v>
      </c>
      <c r="P13" s="108">
        <v>230</v>
      </c>
      <c r="Q13" s="105">
        <v>201</v>
      </c>
      <c r="R13" s="110">
        <v>11.9</v>
      </c>
      <c r="S13" s="108"/>
      <c r="T13" s="108"/>
      <c r="U13" s="108"/>
      <c r="V13" s="113">
        <f t="shared" si="3"/>
        <v>87</v>
      </c>
      <c r="W13" s="114">
        <f t="shared" si="0"/>
        <v>144.92105263157896</v>
      </c>
      <c r="X13" s="115">
        <f t="shared" si="4"/>
        <v>163.08609271523179</v>
      </c>
      <c r="Y13" s="116">
        <f t="shared" si="5"/>
        <v>178.82119205298014</v>
      </c>
      <c r="Z13" s="121"/>
      <c r="AA13" s="121"/>
      <c r="AB13" s="121"/>
      <c r="AC13" s="121"/>
      <c r="AD13" s="118">
        <f t="shared" si="1"/>
        <v>133.73059602649005</v>
      </c>
      <c r="AE13" s="119">
        <f>'LISTA KJM'!H10</f>
        <v>0</v>
      </c>
      <c r="AF13" s="120" t="e">
        <f t="shared" si="2"/>
        <v>#DIV/0!</v>
      </c>
    </row>
    <row r="14" spans="1:32" ht="13.5" customHeight="1">
      <c r="A14" s="108">
        <v>10</v>
      </c>
      <c r="B14" s="109">
        <f>'LISTA KJM'!B11</f>
        <v>0</v>
      </c>
      <c r="C14" s="109">
        <f>'LISTA KJM'!E11</f>
        <v>0</v>
      </c>
      <c r="D14" s="108">
        <v>71</v>
      </c>
      <c r="E14" s="108">
        <v>125</v>
      </c>
      <c r="F14" s="110">
        <v>1.98</v>
      </c>
      <c r="G14" s="108">
        <v>111</v>
      </c>
      <c r="H14" s="108">
        <v>144</v>
      </c>
      <c r="I14" s="110">
        <v>1.53</v>
      </c>
      <c r="J14" s="108">
        <v>150</v>
      </c>
      <c r="K14" s="108">
        <v>154</v>
      </c>
      <c r="L14" s="110">
        <v>2.3199999999999998</v>
      </c>
      <c r="M14" s="108">
        <v>191</v>
      </c>
      <c r="N14" s="108">
        <v>184</v>
      </c>
      <c r="O14" s="110">
        <v>3.73</v>
      </c>
      <c r="P14" s="108">
        <v>230</v>
      </c>
      <c r="Q14" s="108">
        <v>196</v>
      </c>
      <c r="R14" s="110">
        <v>7.76</v>
      </c>
      <c r="S14" s="112"/>
      <c r="T14" s="112"/>
      <c r="U14" s="112"/>
      <c r="V14" s="113">
        <f t="shared" si="3"/>
        <v>134.20253164556962</v>
      </c>
      <c r="W14" s="114">
        <f t="shared" si="0"/>
        <v>149.9493670886076</v>
      </c>
      <c r="X14" s="115">
        <f t="shared" si="4"/>
        <v>193.61290322580646</v>
      </c>
      <c r="Y14" s="116">
        <f t="shared" si="5"/>
        <v>184.80397022332505</v>
      </c>
      <c r="Z14" s="117"/>
      <c r="AA14" s="117"/>
      <c r="AB14" s="117"/>
      <c r="AC14" s="117"/>
      <c r="AD14" s="118">
        <f t="shared" si="1"/>
        <v>158.76258064516128</v>
      </c>
      <c r="AE14" s="119">
        <f>'LISTA KJM'!H11</f>
        <v>0</v>
      </c>
      <c r="AF14" s="120" t="e">
        <f t="shared" si="2"/>
        <v>#DIV/0!</v>
      </c>
    </row>
    <row r="15" spans="1:32" ht="13.5" customHeight="1">
      <c r="A15" s="108">
        <v>11</v>
      </c>
      <c r="B15" s="109">
        <f>'LISTA KJM'!B12</f>
        <v>0</v>
      </c>
      <c r="C15" s="109">
        <f>'LISTA KJM'!E12</f>
        <v>0</v>
      </c>
      <c r="D15" s="108">
        <v>71</v>
      </c>
      <c r="E15" s="108">
        <v>123</v>
      </c>
      <c r="F15" s="110">
        <v>1.34</v>
      </c>
      <c r="G15" s="108">
        <v>111</v>
      </c>
      <c r="H15" s="108">
        <v>150</v>
      </c>
      <c r="I15" s="110">
        <v>1.56</v>
      </c>
      <c r="J15" s="108">
        <v>150</v>
      </c>
      <c r="K15" s="108">
        <v>171</v>
      </c>
      <c r="L15" s="110">
        <v>1.92</v>
      </c>
      <c r="M15" s="108">
        <v>192</v>
      </c>
      <c r="N15" s="108">
        <v>186</v>
      </c>
      <c r="O15" s="110">
        <v>3.63</v>
      </c>
      <c r="P15" s="108">
        <v>231</v>
      </c>
      <c r="Q15" s="108">
        <v>197</v>
      </c>
      <c r="R15" s="110">
        <v>6.39</v>
      </c>
      <c r="S15" s="129"/>
      <c r="T15" s="129"/>
      <c r="U15" s="112"/>
      <c r="V15" s="113">
        <f t="shared" si="3"/>
        <v>151.96491228070175</v>
      </c>
      <c r="W15" s="114">
        <f t="shared" si="0"/>
        <v>171.7017543859649</v>
      </c>
      <c r="X15" s="115">
        <f t="shared" si="4"/>
        <v>197.22826086956522</v>
      </c>
      <c r="Y15" s="116">
        <f t="shared" si="5"/>
        <v>187.47463768115941</v>
      </c>
      <c r="Z15" s="117"/>
      <c r="AA15" s="117"/>
      <c r="AB15" s="117"/>
      <c r="AC15" s="117"/>
      <c r="AD15" s="118">
        <f t="shared" si="1"/>
        <v>161.72717391304346</v>
      </c>
      <c r="AE15" s="119">
        <f>'LISTA KJM'!H12</f>
        <v>0</v>
      </c>
      <c r="AF15" s="120" t="e">
        <f t="shared" si="2"/>
        <v>#DIV/0!</v>
      </c>
    </row>
    <row r="16" spans="1:32" ht="13.5" customHeight="1">
      <c r="A16" s="108">
        <v>12</v>
      </c>
      <c r="B16" s="109">
        <f>'LISTA KJM'!B13</f>
        <v>0</v>
      </c>
      <c r="C16" s="109">
        <f>'LISTA KJM'!E13</f>
        <v>0</v>
      </c>
      <c r="D16" s="111">
        <v>71</v>
      </c>
      <c r="E16" s="111">
        <v>138</v>
      </c>
      <c r="F16" s="122">
        <v>1.36</v>
      </c>
      <c r="G16" s="111">
        <v>110</v>
      </c>
      <c r="H16" s="111">
        <v>160</v>
      </c>
      <c r="I16" s="122">
        <v>1.57</v>
      </c>
      <c r="J16" s="111">
        <v>151</v>
      </c>
      <c r="K16" s="111">
        <v>181</v>
      </c>
      <c r="L16" s="122">
        <v>4</v>
      </c>
      <c r="M16" s="111">
        <v>191</v>
      </c>
      <c r="N16" s="111">
        <v>193</v>
      </c>
      <c r="O16" s="122">
        <v>4.5999999999999996</v>
      </c>
      <c r="P16" s="105">
        <v>230</v>
      </c>
      <c r="Q16" s="105">
        <v>207</v>
      </c>
      <c r="R16" s="110">
        <v>6.44</v>
      </c>
      <c r="S16" s="129"/>
      <c r="T16" s="129"/>
      <c r="U16" s="108"/>
      <c r="V16" s="113">
        <f t="shared" si="3"/>
        <v>117.25514403292181</v>
      </c>
      <c r="W16" s="114">
        <f t="shared" si="0"/>
        <v>163.71604938271605</v>
      </c>
      <c r="X16" s="115">
        <f t="shared" si="4"/>
        <v>151</v>
      </c>
      <c r="Y16" s="116">
        <f t="shared" si="5"/>
        <v>181</v>
      </c>
      <c r="Z16" s="121"/>
      <c r="AA16" s="121"/>
      <c r="AB16" s="121"/>
      <c r="AC16" s="121"/>
      <c r="AD16" s="118">
        <f t="shared" si="1"/>
        <v>123.82</v>
      </c>
      <c r="AE16" s="119">
        <f>'LISTA KJM'!H13</f>
        <v>0</v>
      </c>
      <c r="AF16" s="120" t="e">
        <f t="shared" si="2"/>
        <v>#DIV/0!</v>
      </c>
    </row>
    <row r="17" spans="1:32" ht="13.5" customHeight="1">
      <c r="A17" s="108">
        <v>13</v>
      </c>
      <c r="B17" s="109">
        <f>'LISTA KJM'!B14</f>
        <v>0</v>
      </c>
      <c r="C17" s="109">
        <f>'LISTA KJM'!E14</f>
        <v>0</v>
      </c>
      <c r="D17" s="111">
        <v>75</v>
      </c>
      <c r="E17" s="111">
        <v>120</v>
      </c>
      <c r="F17" s="122">
        <v>2</v>
      </c>
      <c r="G17" s="111">
        <v>104</v>
      </c>
      <c r="H17" s="111">
        <v>148</v>
      </c>
      <c r="I17" s="122">
        <v>1.41</v>
      </c>
      <c r="J17" s="111">
        <v>148</v>
      </c>
      <c r="K17" s="111">
        <v>167</v>
      </c>
      <c r="L17" s="122">
        <v>1.87</v>
      </c>
      <c r="M17" s="111">
        <v>187</v>
      </c>
      <c r="N17" s="111">
        <v>178</v>
      </c>
      <c r="O17" s="122">
        <v>3.76</v>
      </c>
      <c r="P17" s="105">
        <v>227</v>
      </c>
      <c r="Q17" s="105">
        <v>191</v>
      </c>
      <c r="R17" s="110">
        <v>6.62</v>
      </c>
      <c r="S17" s="129"/>
      <c r="T17" s="129"/>
      <c r="U17" s="108"/>
      <c r="V17" s="113">
        <f t="shared" ref="V17:V20" si="6">IF(AND(F17&lt;2,I17&gt;2),(G17-D17)*(2-F17)/(I17-F17)+D17,IF(AND(I17&lt;2,L17&gt;2),(J17-G17)*(2-I17)/(L17-I17)+G17,IF(AND(L17&lt;2,O17&gt;2),(M17-J17)*(2-L17)/(O17-L17)+J17,IF(AND(O17&lt;2,R17&gt;2),(P17-M17)*(2-O17)/(R17-O17)+M17,2*G17/I17))))</f>
        <v>150.68253968253967</v>
      </c>
      <c r="W17" s="114">
        <f t="shared" ref="W17:W20" si="7">IF(AND(F17&lt;2,I17&gt;2),(H17-E17)*(2-F17)/(I17-F17)+E17,IF(AND(I17&lt;2,L17&gt;2),(K17-H17)*(2-I17)/(L17-I17)+H17,IF(AND(L17&lt;2,O17&gt;2),(N17-K17)*(2-L17)/(O17-L17)+K17,IF(AND(O17&lt;2,R17&gt;2),(Q17-N17)*(2-O17)/(R17-O17)+N17,2*H17/I17))))</f>
        <v>167.75661375661375</v>
      </c>
      <c r="X17" s="115">
        <f t="shared" si="4"/>
        <v>190.35664335664336</v>
      </c>
      <c r="Y17" s="116">
        <f t="shared" si="5"/>
        <v>179.09090909090909</v>
      </c>
      <c r="Z17" s="121"/>
      <c r="AA17" s="121"/>
      <c r="AB17" s="121"/>
      <c r="AC17" s="121"/>
      <c r="AD17" s="118">
        <f t="shared" ref="AD17:AD20" si="8">X17*82%</f>
        <v>156.09244755244754</v>
      </c>
      <c r="AE17" s="119">
        <f>'LISTA KJM'!H14</f>
        <v>0</v>
      </c>
      <c r="AF17" s="120" t="e">
        <f t="shared" ref="AF17:AF20" si="9">X17/AE17</f>
        <v>#DIV/0!</v>
      </c>
    </row>
    <row r="18" spans="1:32" ht="13.5" customHeight="1">
      <c r="A18" s="108">
        <v>14</v>
      </c>
      <c r="B18" s="109">
        <f>'LISTA KJM'!B15</f>
        <v>0</v>
      </c>
      <c r="C18" s="109">
        <f>'LISTA KJM'!E15</f>
        <v>0</v>
      </c>
      <c r="D18" s="111">
        <v>70</v>
      </c>
      <c r="E18" s="111">
        <v>129</v>
      </c>
      <c r="F18" s="122">
        <v>1.37</v>
      </c>
      <c r="G18" s="111">
        <v>110</v>
      </c>
      <c r="H18" s="111">
        <v>145</v>
      </c>
      <c r="I18" s="122">
        <v>1.1599999999999999</v>
      </c>
      <c r="J18" s="111">
        <v>150</v>
      </c>
      <c r="K18" s="111">
        <v>162</v>
      </c>
      <c r="L18" s="122">
        <v>1.64</v>
      </c>
      <c r="M18" s="111">
        <v>189</v>
      </c>
      <c r="N18" s="111">
        <v>181</v>
      </c>
      <c r="O18" s="122">
        <v>2.87</v>
      </c>
      <c r="P18" s="105">
        <v>228</v>
      </c>
      <c r="Q18" s="105">
        <v>190</v>
      </c>
      <c r="R18" s="110">
        <v>5.05</v>
      </c>
      <c r="S18" s="129"/>
      <c r="T18" s="129"/>
      <c r="U18" s="108"/>
      <c r="V18" s="113">
        <f t="shared" si="6"/>
        <v>161.41463414634146</v>
      </c>
      <c r="W18" s="114">
        <f t="shared" si="7"/>
        <v>167.5609756097561</v>
      </c>
      <c r="X18" s="115">
        <f t="shared" si="4"/>
        <v>209.21559633027522</v>
      </c>
      <c r="Y18" s="116">
        <f t="shared" si="5"/>
        <v>185.66513761467891</v>
      </c>
      <c r="Z18" s="121"/>
      <c r="AA18" s="121"/>
      <c r="AB18" s="121"/>
      <c r="AC18" s="121"/>
      <c r="AD18" s="118">
        <f t="shared" si="8"/>
        <v>171.55678899082568</v>
      </c>
      <c r="AE18" s="119">
        <f>'LISTA KJM'!H15</f>
        <v>0</v>
      </c>
      <c r="AF18" s="120" t="e">
        <f t="shared" si="9"/>
        <v>#DIV/0!</v>
      </c>
    </row>
    <row r="19" spans="1:32" ht="13.5" customHeight="1">
      <c r="A19" s="108">
        <v>15</v>
      </c>
      <c r="B19" s="109">
        <f>'LISTA KJM'!B16</f>
        <v>0</v>
      </c>
      <c r="C19" s="109">
        <f>'LISTA KJM'!E16</f>
        <v>0</v>
      </c>
      <c r="D19" s="111">
        <v>71</v>
      </c>
      <c r="E19" s="111">
        <v>121</v>
      </c>
      <c r="F19" s="122">
        <v>1.55</v>
      </c>
      <c r="G19" s="111">
        <v>111</v>
      </c>
      <c r="H19" s="111">
        <v>144</v>
      </c>
      <c r="I19" s="122">
        <v>1.68</v>
      </c>
      <c r="J19" s="111">
        <v>151</v>
      </c>
      <c r="K19" s="111">
        <v>169</v>
      </c>
      <c r="L19" s="122">
        <v>2.79</v>
      </c>
      <c r="M19" s="111">
        <v>191</v>
      </c>
      <c r="N19" s="111">
        <v>182</v>
      </c>
      <c r="O19" s="122">
        <v>5.95</v>
      </c>
      <c r="P19" s="105">
        <v>230</v>
      </c>
      <c r="Q19" s="105">
        <v>191</v>
      </c>
      <c r="R19" s="110">
        <v>11.9</v>
      </c>
      <c r="S19" s="129"/>
      <c r="T19" s="129"/>
      <c r="U19" s="108"/>
      <c r="V19" s="113">
        <f t="shared" si="6"/>
        <v>122.53153153153153</v>
      </c>
      <c r="W19" s="114">
        <f t="shared" si="7"/>
        <v>151.2072072072072</v>
      </c>
      <c r="X19" s="115">
        <f t="shared" si="4"/>
        <v>166.31645569620252</v>
      </c>
      <c r="Y19" s="116">
        <f t="shared" si="5"/>
        <v>173.97784810126583</v>
      </c>
      <c r="Z19" s="121"/>
      <c r="AA19" s="121"/>
      <c r="AB19" s="121"/>
      <c r="AC19" s="121"/>
      <c r="AD19" s="118">
        <f t="shared" si="8"/>
        <v>136.37949367088606</v>
      </c>
      <c r="AE19" s="119">
        <f>'LISTA KJM'!H16</f>
        <v>0</v>
      </c>
      <c r="AF19" s="120" t="e">
        <f t="shared" si="9"/>
        <v>#DIV/0!</v>
      </c>
    </row>
    <row r="20" spans="1:32" ht="13.5" customHeight="1">
      <c r="A20" s="108">
        <v>16</v>
      </c>
      <c r="B20" s="109">
        <f>'LISTA KJM'!B17</f>
        <v>0</v>
      </c>
      <c r="C20" s="109">
        <f>'LISTA KJM'!E17</f>
        <v>0</v>
      </c>
      <c r="D20" s="111">
        <v>70</v>
      </c>
      <c r="E20" s="111">
        <v>139</v>
      </c>
      <c r="F20" s="122">
        <v>2.2799999999999998</v>
      </c>
      <c r="G20" s="111">
        <v>110</v>
      </c>
      <c r="H20" s="111">
        <v>160</v>
      </c>
      <c r="I20" s="122">
        <v>2.2000000000000002</v>
      </c>
      <c r="J20" s="111">
        <v>149</v>
      </c>
      <c r="K20" s="111">
        <v>180</v>
      </c>
      <c r="L20" s="122">
        <v>2.8</v>
      </c>
      <c r="M20" s="111">
        <v>190</v>
      </c>
      <c r="N20" s="111">
        <v>189</v>
      </c>
      <c r="O20" s="122">
        <v>6.21</v>
      </c>
      <c r="P20" s="105">
        <v>224</v>
      </c>
      <c r="Q20" s="105">
        <v>194</v>
      </c>
      <c r="R20" s="110">
        <v>11.8</v>
      </c>
      <c r="S20" s="129"/>
      <c r="T20" s="129"/>
      <c r="U20" s="108"/>
      <c r="V20" s="113">
        <f t="shared" si="6"/>
        <v>99.999999999999986</v>
      </c>
      <c r="W20" s="114">
        <f t="shared" si="7"/>
        <v>145.45454545454544</v>
      </c>
      <c r="X20" s="115">
        <f t="shared" si="4"/>
        <v>163.42815249266863</v>
      </c>
      <c r="Y20" s="116">
        <f t="shared" si="5"/>
        <v>183.16715542521993</v>
      </c>
      <c r="Z20" s="121"/>
      <c r="AA20" s="121"/>
      <c r="AB20" s="121"/>
      <c r="AC20" s="121"/>
      <c r="AD20" s="118">
        <f t="shared" si="8"/>
        <v>134.01108504398826</v>
      </c>
      <c r="AE20" s="119">
        <f>'LISTA KJM'!H17</f>
        <v>0</v>
      </c>
      <c r="AF20" s="120" t="e">
        <f t="shared" si="9"/>
        <v>#DIV/0!</v>
      </c>
    </row>
  </sheetData>
  <mergeCells count="42">
    <mergeCell ref="A2:A4"/>
    <mergeCell ref="B2:B4"/>
    <mergeCell ref="H3:H4"/>
    <mergeCell ref="I3:I4"/>
    <mergeCell ref="J3:J4"/>
    <mergeCell ref="D3:D4"/>
    <mergeCell ref="E3:E4"/>
    <mergeCell ref="F3:F4"/>
    <mergeCell ref="G3:G4"/>
    <mergeCell ref="K3:K4"/>
    <mergeCell ref="L3:L4"/>
    <mergeCell ref="Q3:Q4"/>
    <mergeCell ref="R3:R4"/>
    <mergeCell ref="P3:P4"/>
    <mergeCell ref="AE2:AF3"/>
    <mergeCell ref="S3:S4"/>
    <mergeCell ref="T3:T4"/>
    <mergeCell ref="M3:M4"/>
    <mergeCell ref="U3:U4"/>
    <mergeCell ref="W3:W4"/>
    <mergeCell ref="N3:N4"/>
    <mergeCell ref="X3:X4"/>
    <mergeCell ref="Z3:Z4"/>
    <mergeCell ref="AB2:AC2"/>
    <mergeCell ref="S2:U2"/>
    <mergeCell ref="O3:O4"/>
    <mergeCell ref="A1:AF1"/>
    <mergeCell ref="C2:C4"/>
    <mergeCell ref="D2:F2"/>
    <mergeCell ref="G2:I2"/>
    <mergeCell ref="J2:L2"/>
    <mergeCell ref="M2:O2"/>
    <mergeCell ref="P2:R2"/>
    <mergeCell ref="Z2:AA2"/>
    <mergeCell ref="V2:W2"/>
    <mergeCell ref="X2:Y2"/>
    <mergeCell ref="AD2:AD4"/>
    <mergeCell ref="V3:V4"/>
    <mergeCell ref="AA3:AA4"/>
    <mergeCell ref="AB3:AB4"/>
    <mergeCell ref="AC3:AC4"/>
    <mergeCell ref="Y3:Y4"/>
  </mergeCells>
  <phoneticPr fontId="3" type="noConversion"/>
  <pageMargins left="0.19685039370078741" right="0.19685039370078741" top="0.59055118110236227" bottom="0.59055118110236227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3" enableFormatConditionsCalculation="0">
    <tabColor indexed="51"/>
    <pageSetUpPr fitToPage="1"/>
  </sheetPr>
  <dimension ref="A1:AF23"/>
  <sheetViews>
    <sheetView zoomScale="90" workbookViewId="0">
      <selection activeCell="B5" sqref="B5"/>
    </sheetView>
  </sheetViews>
  <sheetFormatPr defaultColWidth="9" defaultRowHeight="14.25"/>
  <cols>
    <col min="1" max="1" width="3.125" bestFit="1" customWidth="1"/>
    <col min="2" max="2" width="20.125" bestFit="1" customWidth="1"/>
    <col min="3" max="3" width="5.125" customWidth="1"/>
    <col min="4" max="21" width="6.125" customWidth="1"/>
    <col min="26" max="29" width="0" hidden="1" customWidth="1"/>
    <col min="30" max="30" width="5.75" customWidth="1"/>
    <col min="31" max="31" width="5.25" customWidth="1"/>
  </cols>
  <sheetData>
    <row r="1" spans="1:32" ht="18.75">
      <c r="A1" s="337" t="s">
        <v>209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</row>
    <row r="2" spans="1:32" ht="15.75" thickBot="1">
      <c r="A2" s="359" t="s">
        <v>89</v>
      </c>
      <c r="B2" s="359" t="s">
        <v>0</v>
      </c>
      <c r="C2" s="360" t="s">
        <v>90</v>
      </c>
      <c r="D2" s="356" t="s">
        <v>2</v>
      </c>
      <c r="E2" s="356"/>
      <c r="F2" s="356"/>
      <c r="G2" s="356" t="s">
        <v>3</v>
      </c>
      <c r="H2" s="356"/>
      <c r="I2" s="356"/>
      <c r="J2" s="356" t="s">
        <v>4</v>
      </c>
      <c r="K2" s="356"/>
      <c r="L2" s="356"/>
      <c r="M2" s="356" t="s">
        <v>5</v>
      </c>
      <c r="N2" s="356"/>
      <c r="O2" s="356"/>
      <c r="P2" s="356" t="s">
        <v>6</v>
      </c>
      <c r="Q2" s="356"/>
      <c r="R2" s="356"/>
      <c r="S2" s="356" t="s">
        <v>7</v>
      </c>
      <c r="T2" s="356"/>
      <c r="U2" s="356"/>
      <c r="V2" s="356" t="s">
        <v>71</v>
      </c>
      <c r="W2" s="356"/>
      <c r="X2" s="338" t="s">
        <v>72</v>
      </c>
      <c r="Y2" s="356"/>
      <c r="Z2" s="356" t="s">
        <v>73</v>
      </c>
      <c r="AA2" s="356"/>
      <c r="AB2" s="356" t="s">
        <v>74</v>
      </c>
      <c r="AC2" s="356"/>
      <c r="AD2" s="356" t="s">
        <v>75</v>
      </c>
      <c r="AE2" s="359" t="s">
        <v>76</v>
      </c>
      <c r="AF2" s="359"/>
    </row>
    <row r="3" spans="1:32">
      <c r="A3" s="359"/>
      <c r="B3" s="359"/>
      <c r="C3" s="361"/>
      <c r="D3" s="356" t="s">
        <v>77</v>
      </c>
      <c r="E3" s="356" t="s">
        <v>78</v>
      </c>
      <c r="F3" s="356" t="s">
        <v>79</v>
      </c>
      <c r="G3" s="356" t="s">
        <v>77</v>
      </c>
      <c r="H3" s="356" t="s">
        <v>78</v>
      </c>
      <c r="I3" s="356" t="s">
        <v>79</v>
      </c>
      <c r="J3" s="356" t="s">
        <v>77</v>
      </c>
      <c r="K3" s="356" t="s">
        <v>78</v>
      </c>
      <c r="L3" s="356" t="s">
        <v>79</v>
      </c>
      <c r="M3" s="356" t="s">
        <v>77</v>
      </c>
      <c r="N3" s="356" t="s">
        <v>78</v>
      </c>
      <c r="O3" s="356" t="s">
        <v>79</v>
      </c>
      <c r="P3" s="356" t="s">
        <v>77</v>
      </c>
      <c r="Q3" s="356" t="s">
        <v>78</v>
      </c>
      <c r="R3" s="356" t="s">
        <v>79</v>
      </c>
      <c r="S3" s="356" t="s">
        <v>77</v>
      </c>
      <c r="T3" s="356" t="s">
        <v>78</v>
      </c>
      <c r="U3" s="356" t="s">
        <v>79</v>
      </c>
      <c r="V3" s="356" t="s">
        <v>77</v>
      </c>
      <c r="W3" s="341" t="s">
        <v>78</v>
      </c>
      <c r="X3" s="357" t="s">
        <v>77</v>
      </c>
      <c r="Y3" s="343" t="s">
        <v>78</v>
      </c>
      <c r="Z3" s="356" t="s">
        <v>77</v>
      </c>
      <c r="AA3" s="356" t="s">
        <v>78</v>
      </c>
      <c r="AB3" s="356" t="s">
        <v>77</v>
      </c>
      <c r="AC3" s="356" t="s">
        <v>78</v>
      </c>
      <c r="AD3" s="356"/>
      <c r="AE3" s="359"/>
      <c r="AF3" s="359"/>
    </row>
    <row r="4" spans="1:32" ht="15">
      <c r="A4" s="359"/>
      <c r="B4" s="359"/>
      <c r="C4" s="362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41"/>
      <c r="X4" s="358"/>
      <c r="Y4" s="343"/>
      <c r="Z4" s="356"/>
      <c r="AA4" s="356"/>
      <c r="AB4" s="356"/>
      <c r="AC4" s="356"/>
      <c r="AD4" s="356"/>
      <c r="AE4" s="107" t="s">
        <v>80</v>
      </c>
      <c r="AF4" s="107" t="s">
        <v>81</v>
      </c>
    </row>
    <row r="5" spans="1:32" ht="15">
      <c r="A5" s="105">
        <v>1</v>
      </c>
      <c r="B5" s="109" t="str">
        <f>'LISTA MJM'!B3</f>
        <v>KOWLSKI JAN</v>
      </c>
      <c r="C5" s="123">
        <f>'LISTA MJM'!E3</f>
        <v>2000</v>
      </c>
      <c r="D5" s="108">
        <v>110</v>
      </c>
      <c r="E5" s="108">
        <v>125</v>
      </c>
      <c r="F5" s="108">
        <v>1.78</v>
      </c>
      <c r="G5" s="108">
        <v>169</v>
      </c>
      <c r="H5" s="108">
        <v>136</v>
      </c>
      <c r="I5" s="108">
        <v>1.35</v>
      </c>
      <c r="J5" s="108">
        <v>219</v>
      </c>
      <c r="K5" s="108">
        <v>148</v>
      </c>
      <c r="L5" s="108">
        <v>1.81</v>
      </c>
      <c r="M5" s="108">
        <v>272</v>
      </c>
      <c r="N5" s="108">
        <v>163</v>
      </c>
      <c r="O5" s="108">
        <v>2.67</v>
      </c>
      <c r="P5" s="108">
        <v>320</v>
      </c>
      <c r="Q5" s="108">
        <v>177</v>
      </c>
      <c r="R5" s="108">
        <v>4.12</v>
      </c>
      <c r="S5" s="108">
        <v>371</v>
      </c>
      <c r="T5" s="108">
        <v>183</v>
      </c>
      <c r="U5" s="108">
        <v>6.14</v>
      </c>
      <c r="V5" s="104">
        <f t="shared" ref="V5:V14" si="0">IF(AND(F5&lt;2,I5&gt;2),(G5-D5)*(2-F5)/(I5-F5)+D5,IF(AND(I5&lt;2,L5&gt;2),(J5-G5)*(2-I5)/(L5-I5)+G5,IF(AND(L5&lt;2,O5&gt;2),(M5-J5)*(2-L5)/(O5-L5)+J5,IF(AND(O5&lt;2,R5&gt;2),(P5-M5)*(2-O5)/(R5-O5)+M5,2*G5/I5))))</f>
        <v>230.7093023255814</v>
      </c>
      <c r="W5" s="124">
        <f t="shared" ref="W5:W14" si="1">IF(AND(F5&lt;2,I5&gt;2),(H5-E5)*(2-F5)/(I5-F5)+E5,IF(AND(I5&lt;2,L5&gt;2),(K5-H5)*(2-I5)/(L5-I5)+H5,IF(AND(L5&lt;2,O5&gt;2),(N5-K5)*(2-L5)/(O5-L5)+K5,IF(AND(O5&lt;2,R5&gt;2),(Q5-N5)*(2-O5)/(R5-O5)+N5,2*H5/I5))))</f>
        <v>151.31395348837208</v>
      </c>
      <c r="X5" s="125">
        <f>IF(AND(F5&lt;=4,I5&gt;=4),(G5-D5)*(4-F5)/(I5-F5)+D5,IF(AND(I5&lt;=4,L5&gt;=4),(J5-G5)*(4-I5)/(L5-I5)+G5,IF(AND(L5&lt;=4,O5&gt;=4),(M5-J5)*(4-L5)/(O5-L5)+J5,IF(AND(O5&lt;=4,R5&gt;=4),(P5-M5)*(4-O5)/(R5-O5)+M5,IF(AND(R5&lt;=4,U5&gt;=4),(S5-P5)*(4-R5)/(U5-R5)+P5)))))</f>
        <v>316.02758620689656</v>
      </c>
      <c r="Y5" s="126">
        <f>IF(AND(F5&lt;=4,I5&gt;=4),(H5-E5)*(4-F5)/(I5-F5)+E5,IF(AND(I5&lt;=4,L5&gt;=4),(K5-H5)*(4-I5)/(L5-I5)+H5,IF(AND(L5&lt;=4,O5&gt;=4),(N5-K5)*(4-L5)/(O5-L5)+K5,IF(AND(O5&lt;=4,R5&gt;=4),(Q5-N5)*(4-O5)/(R5-O5)+N5,IF(AND(R5&lt;=4,U5&gt;=4),(T5-Q5)*(4-R5)/(U5-R5)+Q5)))))</f>
        <v>175.84137931034482</v>
      </c>
      <c r="Z5" s="127"/>
      <c r="AA5" s="108"/>
      <c r="AB5" s="117"/>
      <c r="AC5" s="117"/>
      <c r="AD5" s="118">
        <f t="shared" ref="AD5:AD22" si="2">X5*82%</f>
        <v>259.14262068965519</v>
      </c>
      <c r="AE5" s="128">
        <f>'LISTA MJM'!H3</f>
        <v>95</v>
      </c>
      <c r="AF5" s="120">
        <f t="shared" ref="AF5:AF22" si="3">X5/AE5</f>
        <v>3.3266061705989109</v>
      </c>
    </row>
    <row r="6" spans="1:32" ht="15">
      <c r="A6" s="105">
        <v>2</v>
      </c>
      <c r="B6" s="109" t="str">
        <f>'LISTA MJM'!B4</f>
        <v>JURCZYK JAN</v>
      </c>
      <c r="C6" s="123">
        <f>'LISTA MJM'!E4</f>
        <v>2001</v>
      </c>
      <c r="D6" s="108">
        <v>120</v>
      </c>
      <c r="E6" s="108">
        <v>135</v>
      </c>
      <c r="F6" s="108">
        <v>1.65</v>
      </c>
      <c r="G6" s="108">
        <v>169</v>
      </c>
      <c r="H6" s="108">
        <v>148</v>
      </c>
      <c r="I6" s="108">
        <v>1.58</v>
      </c>
      <c r="J6" s="108">
        <v>221</v>
      </c>
      <c r="K6" s="108">
        <v>169</v>
      </c>
      <c r="L6" s="108">
        <v>1.92</v>
      </c>
      <c r="M6" s="108">
        <v>272</v>
      </c>
      <c r="N6" s="108">
        <v>184</v>
      </c>
      <c r="O6" s="108">
        <v>3.92</v>
      </c>
      <c r="P6" s="108">
        <v>319</v>
      </c>
      <c r="Q6" s="108">
        <v>195</v>
      </c>
      <c r="R6" s="108">
        <v>7.15</v>
      </c>
      <c r="S6" s="108">
        <v>368</v>
      </c>
      <c r="T6" s="108">
        <v>204</v>
      </c>
      <c r="U6" s="108">
        <v>9.31</v>
      </c>
      <c r="V6" s="104">
        <f t="shared" si="0"/>
        <v>223.04</v>
      </c>
      <c r="W6" s="124">
        <f t="shared" si="1"/>
        <v>169.6</v>
      </c>
      <c r="X6" s="125">
        <f t="shared" ref="X6:X23" si="4">IF(AND(F6&lt;=4,I6&gt;=4),(G6-D6)*(4-F6)/(I6-F6)+D6,IF(AND(I6&lt;=4,L6&gt;=4),(J6-G6)*(4-I6)/(L6-I6)+G6,IF(AND(L6&lt;=4,O6&gt;=4),(M6-J6)*(4-L6)/(O6-L6)+J6,IF(AND(O6&lt;=4,R6&gt;=4),(P6-M6)*(4-O6)/(R6-O6)+M6,IF(AND(R6&lt;=4,U6&gt;=4),(S6-P6)*(4-R6)/(U6-R6)+P6)))))</f>
        <v>273.16408668730651</v>
      </c>
      <c r="Y6" s="126">
        <f t="shared" ref="Y6:Y23" si="5">IF(AND(F6&lt;=4,I6&gt;=4),(H6-E6)*(4-F6)/(I6-F6)+E6,IF(AND(I6&lt;=4,L6&gt;=4),(K6-H6)*(4-I6)/(L6-I6)+H6,IF(AND(L6&lt;=4,O6&gt;=4),(N6-K6)*(4-L6)/(O6-L6)+K6,IF(AND(O6&lt;=4,R6&gt;=4),(Q6-N6)*(4-O6)/(R6-O6)+N6,IF(AND(R6&lt;=4,U6&gt;=4),(T6-Q6)*(4-R6)/(U6-R6)+Q6)))))</f>
        <v>184.27244582043343</v>
      </c>
      <c r="Z6" s="108"/>
      <c r="AA6" s="108"/>
      <c r="AB6" s="117"/>
      <c r="AC6" s="117"/>
      <c r="AD6" s="118">
        <f t="shared" si="2"/>
        <v>223.99455108359132</v>
      </c>
      <c r="AE6" s="128">
        <f>'LISTA MJM'!H4</f>
        <v>100</v>
      </c>
      <c r="AF6" s="120">
        <f t="shared" si="3"/>
        <v>2.731640866873065</v>
      </c>
    </row>
    <row r="7" spans="1:32" ht="15">
      <c r="A7" s="105">
        <v>3</v>
      </c>
      <c r="B7" s="109">
        <f>'LISTA MJM'!B5</f>
        <v>0</v>
      </c>
      <c r="C7" s="123">
        <f>'LISTA MJM'!E5</f>
        <v>0</v>
      </c>
      <c r="D7" s="108">
        <v>124</v>
      </c>
      <c r="E7" s="108">
        <v>108</v>
      </c>
      <c r="F7" s="108">
        <v>2.27</v>
      </c>
      <c r="G7" s="108">
        <v>168</v>
      </c>
      <c r="H7" s="108">
        <v>131</v>
      </c>
      <c r="I7" s="108">
        <v>1.81</v>
      </c>
      <c r="J7" s="108">
        <v>219</v>
      </c>
      <c r="K7" s="108">
        <v>154</v>
      </c>
      <c r="L7" s="108">
        <v>1.86</v>
      </c>
      <c r="M7" s="108">
        <v>270</v>
      </c>
      <c r="N7" s="108">
        <v>178</v>
      </c>
      <c r="O7" s="108">
        <v>2.83</v>
      </c>
      <c r="P7" s="108">
        <v>320</v>
      </c>
      <c r="Q7" s="108">
        <v>192</v>
      </c>
      <c r="R7" s="108">
        <v>5.77</v>
      </c>
      <c r="S7" s="108">
        <v>373</v>
      </c>
      <c r="T7" s="108">
        <v>201</v>
      </c>
      <c r="U7" s="108">
        <v>9.77</v>
      </c>
      <c r="V7" s="104">
        <f t="shared" si="0"/>
        <v>226.36082474226805</v>
      </c>
      <c r="W7" s="124">
        <f t="shared" si="1"/>
        <v>157.46391752577318</v>
      </c>
      <c r="X7" s="125">
        <f t="shared" si="4"/>
        <v>289.89795918367349</v>
      </c>
      <c r="Y7" s="126">
        <f t="shared" si="5"/>
        <v>183.57142857142858</v>
      </c>
      <c r="Z7" s="108"/>
      <c r="AA7" s="108"/>
      <c r="AB7" s="117"/>
      <c r="AC7" s="117"/>
      <c r="AD7" s="118">
        <f t="shared" si="2"/>
        <v>237.71632653061226</v>
      </c>
      <c r="AE7" s="128">
        <f>'LISTA MJM'!H5</f>
        <v>0</v>
      </c>
      <c r="AF7" s="120" t="e">
        <f t="shared" si="3"/>
        <v>#DIV/0!</v>
      </c>
    </row>
    <row r="8" spans="1:32" ht="15">
      <c r="A8" s="105">
        <v>4</v>
      </c>
      <c r="B8" s="109">
        <f>'LISTA MJM'!B6</f>
        <v>0</v>
      </c>
      <c r="C8" s="123">
        <f>'LISTA MJM'!E6</f>
        <v>0</v>
      </c>
      <c r="D8" s="108">
        <v>121</v>
      </c>
      <c r="E8" s="108">
        <v>119</v>
      </c>
      <c r="F8" s="108">
        <v>1.35</v>
      </c>
      <c r="G8" s="108">
        <v>170</v>
      </c>
      <c r="H8" s="108">
        <v>134</v>
      </c>
      <c r="I8" s="108">
        <v>1.23</v>
      </c>
      <c r="J8" s="108">
        <v>220</v>
      </c>
      <c r="K8" s="108">
        <v>150</v>
      </c>
      <c r="L8" s="108">
        <v>1.77</v>
      </c>
      <c r="M8" s="108">
        <v>276</v>
      </c>
      <c r="N8" s="108">
        <v>164</v>
      </c>
      <c r="O8" s="108">
        <v>2.0699999999999998</v>
      </c>
      <c r="P8" s="108">
        <v>320</v>
      </c>
      <c r="Q8" s="108">
        <v>177</v>
      </c>
      <c r="R8" s="108">
        <v>4.57</v>
      </c>
      <c r="S8" s="108">
        <v>375</v>
      </c>
      <c r="T8" s="108">
        <v>187</v>
      </c>
      <c r="U8" s="108">
        <v>9.69</v>
      </c>
      <c r="V8" s="104">
        <f t="shared" si="0"/>
        <v>262.93333333333334</v>
      </c>
      <c r="W8" s="124">
        <f t="shared" si="1"/>
        <v>160.73333333333335</v>
      </c>
      <c r="X8" s="125">
        <f t="shared" si="4"/>
        <v>309.96800000000002</v>
      </c>
      <c r="Y8" s="126">
        <f t="shared" si="5"/>
        <v>174.036</v>
      </c>
      <c r="Z8" s="129"/>
      <c r="AA8" s="108"/>
      <c r="AB8" s="117"/>
      <c r="AC8" s="117"/>
      <c r="AD8" s="118">
        <f t="shared" si="2"/>
        <v>254.17375999999999</v>
      </c>
      <c r="AE8" s="128">
        <f>'LISTA MJM'!H6</f>
        <v>0</v>
      </c>
      <c r="AF8" s="120" t="e">
        <f t="shared" si="3"/>
        <v>#DIV/0!</v>
      </c>
    </row>
    <row r="9" spans="1:32" ht="15">
      <c r="A9" s="105">
        <v>5</v>
      </c>
      <c r="B9" s="109">
        <f>'LISTA MJM'!B7</f>
        <v>0</v>
      </c>
      <c r="C9" s="123">
        <f>'LISTA MJM'!E7</f>
        <v>0</v>
      </c>
      <c r="D9" s="108">
        <v>127</v>
      </c>
      <c r="E9" s="108">
        <v>126</v>
      </c>
      <c r="F9" s="108">
        <v>1.8</v>
      </c>
      <c r="G9" s="108">
        <v>178</v>
      </c>
      <c r="H9" s="108">
        <v>142</v>
      </c>
      <c r="I9" s="108">
        <v>2.0699999999999998</v>
      </c>
      <c r="J9" s="108">
        <v>226</v>
      </c>
      <c r="K9" s="108">
        <v>161</v>
      </c>
      <c r="L9" s="108">
        <v>2.31</v>
      </c>
      <c r="M9" s="108">
        <v>273</v>
      </c>
      <c r="N9" s="108">
        <v>178</v>
      </c>
      <c r="O9" s="108">
        <v>3.64</v>
      </c>
      <c r="P9" s="108">
        <v>324</v>
      </c>
      <c r="Q9" s="108">
        <v>191</v>
      </c>
      <c r="R9" s="108">
        <v>6.15</v>
      </c>
      <c r="S9" s="108">
        <v>374</v>
      </c>
      <c r="T9" s="108">
        <v>199</v>
      </c>
      <c r="U9" s="108">
        <v>10.1</v>
      </c>
      <c r="V9" s="104">
        <f t="shared" si="0"/>
        <v>164.7777777777778</v>
      </c>
      <c r="W9" s="124">
        <f t="shared" si="1"/>
        <v>137.85185185185185</v>
      </c>
      <c r="X9" s="125">
        <f t="shared" si="4"/>
        <v>280.31474103585657</v>
      </c>
      <c r="Y9" s="126">
        <f t="shared" si="5"/>
        <v>179.86454183266932</v>
      </c>
      <c r="Z9" s="129"/>
      <c r="AA9" s="108"/>
      <c r="AB9" s="117"/>
      <c r="AC9" s="117"/>
      <c r="AD9" s="118">
        <f t="shared" si="2"/>
        <v>229.85808764940236</v>
      </c>
      <c r="AE9" s="128">
        <f>'LISTA MJM'!H7</f>
        <v>0</v>
      </c>
      <c r="AF9" s="120" t="e">
        <f t="shared" si="3"/>
        <v>#DIV/0!</v>
      </c>
    </row>
    <row r="10" spans="1:32" ht="15">
      <c r="A10" s="105">
        <v>6</v>
      </c>
      <c r="B10" s="109">
        <f>'LISTA MJM'!B8</f>
        <v>0</v>
      </c>
      <c r="C10" s="123">
        <f>'LISTA MJM'!E8</f>
        <v>0</v>
      </c>
      <c r="D10" s="108">
        <v>127</v>
      </c>
      <c r="E10" s="108">
        <v>115</v>
      </c>
      <c r="F10" s="108">
        <v>1.84</v>
      </c>
      <c r="G10" s="108">
        <v>171</v>
      </c>
      <c r="H10" s="108">
        <v>133</v>
      </c>
      <c r="I10" s="108">
        <v>1.87</v>
      </c>
      <c r="J10" s="108">
        <v>221</v>
      </c>
      <c r="K10" s="108">
        <v>150</v>
      </c>
      <c r="L10" s="108">
        <v>1.97</v>
      </c>
      <c r="M10" s="108">
        <v>272</v>
      </c>
      <c r="N10" s="108">
        <v>165</v>
      </c>
      <c r="O10" s="108">
        <v>2.87</v>
      </c>
      <c r="P10" s="108">
        <v>324</v>
      </c>
      <c r="Q10" s="108">
        <v>172</v>
      </c>
      <c r="R10" s="108">
        <v>4.04</v>
      </c>
      <c r="S10" s="108">
        <v>374</v>
      </c>
      <c r="T10" s="108">
        <v>180</v>
      </c>
      <c r="U10" s="108">
        <v>6.6</v>
      </c>
      <c r="V10" s="104">
        <f t="shared" si="0"/>
        <v>222.7</v>
      </c>
      <c r="W10" s="124">
        <f t="shared" si="1"/>
        <v>150.5</v>
      </c>
      <c r="X10" s="125">
        <f t="shared" si="4"/>
        <v>322.22222222222223</v>
      </c>
      <c r="Y10" s="126">
        <f t="shared" si="5"/>
        <v>171.76068376068375</v>
      </c>
      <c r="Z10" s="130"/>
      <c r="AA10" s="108"/>
      <c r="AB10" s="117"/>
      <c r="AC10" s="117"/>
      <c r="AD10" s="118">
        <f t="shared" si="2"/>
        <v>264.22222222222223</v>
      </c>
      <c r="AE10" s="128">
        <f>'LISTA MJM'!H8</f>
        <v>0</v>
      </c>
      <c r="AF10" s="120" t="e">
        <f t="shared" si="3"/>
        <v>#DIV/0!</v>
      </c>
    </row>
    <row r="11" spans="1:32" ht="15">
      <c r="A11" s="105">
        <v>7</v>
      </c>
      <c r="B11" s="109">
        <f>'LISTA MJM'!B9</f>
        <v>0</v>
      </c>
      <c r="C11" s="123">
        <f>'LISTA MJM'!E9</f>
        <v>0</v>
      </c>
      <c r="D11" s="108">
        <v>124</v>
      </c>
      <c r="E11" s="108">
        <v>123</v>
      </c>
      <c r="F11" s="108">
        <v>1.68</v>
      </c>
      <c r="G11" s="108">
        <v>174</v>
      </c>
      <c r="H11" s="108">
        <v>143</v>
      </c>
      <c r="I11" s="108">
        <v>1.69</v>
      </c>
      <c r="J11" s="108">
        <v>225</v>
      </c>
      <c r="K11" s="108"/>
      <c r="L11" s="108">
        <v>2.3199999999999998</v>
      </c>
      <c r="M11" s="108">
        <v>273</v>
      </c>
      <c r="N11" s="108">
        <v>176</v>
      </c>
      <c r="O11" s="108">
        <v>4.26</v>
      </c>
      <c r="P11" s="108">
        <v>322</v>
      </c>
      <c r="Q11" s="108">
        <v>189</v>
      </c>
      <c r="R11" s="108">
        <v>7.71</v>
      </c>
      <c r="S11" s="108">
        <v>373</v>
      </c>
      <c r="T11" s="108">
        <v>193</v>
      </c>
      <c r="U11" s="108">
        <v>12.7</v>
      </c>
      <c r="V11" s="104">
        <f t="shared" si="0"/>
        <v>199.0952380952381</v>
      </c>
      <c r="W11" s="124">
        <f t="shared" si="1"/>
        <v>72.634920634920618</v>
      </c>
      <c r="X11" s="125">
        <f t="shared" si="4"/>
        <v>266.56701030927837</v>
      </c>
      <c r="Y11" s="126">
        <f t="shared" si="5"/>
        <v>152.41237113402062</v>
      </c>
      <c r="Z11" s="108"/>
      <c r="AA11" s="108"/>
      <c r="AB11" s="117"/>
      <c r="AC11" s="117"/>
      <c r="AD11" s="118">
        <f t="shared" si="2"/>
        <v>218.58494845360826</v>
      </c>
      <c r="AE11" s="128">
        <f>'LISTA MJM'!H9</f>
        <v>0</v>
      </c>
      <c r="AF11" s="120" t="e">
        <f t="shared" si="3"/>
        <v>#DIV/0!</v>
      </c>
    </row>
    <row r="12" spans="1:32" ht="15">
      <c r="A12" s="105">
        <v>8</v>
      </c>
      <c r="B12" s="109">
        <f>'LISTA MJM'!B10</f>
        <v>0</v>
      </c>
      <c r="C12" s="123">
        <f>'LISTA MJM'!E10</f>
        <v>0</v>
      </c>
      <c r="D12" s="108">
        <v>121</v>
      </c>
      <c r="E12" s="108">
        <v>137</v>
      </c>
      <c r="F12" s="108">
        <v>1.89</v>
      </c>
      <c r="G12" s="108">
        <v>170</v>
      </c>
      <c r="H12" s="108">
        <v>154</v>
      </c>
      <c r="I12" s="108">
        <v>2.14</v>
      </c>
      <c r="J12" s="108">
        <v>221</v>
      </c>
      <c r="K12" s="108">
        <v>169</v>
      </c>
      <c r="L12" s="108">
        <v>2.93</v>
      </c>
      <c r="M12" s="108">
        <v>272</v>
      </c>
      <c r="N12" s="108">
        <v>183</v>
      </c>
      <c r="O12" s="108">
        <v>5.09</v>
      </c>
      <c r="P12" s="108">
        <v>321</v>
      </c>
      <c r="Q12" s="108">
        <v>195</v>
      </c>
      <c r="R12" s="108">
        <v>9.2100000000000009</v>
      </c>
      <c r="S12" s="108"/>
      <c r="T12" s="108"/>
      <c r="U12" s="108"/>
      <c r="V12" s="104">
        <f t="shared" si="0"/>
        <v>142.56</v>
      </c>
      <c r="W12" s="124">
        <f t="shared" si="1"/>
        <v>144.47999999999999</v>
      </c>
      <c r="X12" s="125">
        <f t="shared" si="4"/>
        <v>246.26388888888889</v>
      </c>
      <c r="Y12" s="126">
        <f t="shared" si="5"/>
        <v>175.93518518518519</v>
      </c>
      <c r="Z12" s="108"/>
      <c r="AA12" s="108"/>
      <c r="AB12" s="117"/>
      <c r="AC12" s="117"/>
      <c r="AD12" s="118">
        <f t="shared" si="2"/>
        <v>201.93638888888887</v>
      </c>
      <c r="AE12" s="128">
        <f>'LISTA MJM'!H10</f>
        <v>0</v>
      </c>
      <c r="AF12" s="120" t="e">
        <f t="shared" si="3"/>
        <v>#DIV/0!</v>
      </c>
    </row>
    <row r="13" spans="1:32" ht="15">
      <c r="A13" s="105">
        <v>9</v>
      </c>
      <c r="B13" s="109">
        <f>'LISTA MJM'!B11</f>
        <v>0</v>
      </c>
      <c r="C13" s="123">
        <f>'LISTA MJM'!E11</f>
        <v>0</v>
      </c>
      <c r="D13" s="108">
        <v>148</v>
      </c>
      <c r="E13" s="108">
        <v>137</v>
      </c>
      <c r="F13" s="108">
        <v>1.99</v>
      </c>
      <c r="G13" s="108">
        <v>199</v>
      </c>
      <c r="H13" s="108">
        <v>154</v>
      </c>
      <c r="I13" s="108">
        <v>2.33</v>
      </c>
      <c r="J13" s="108">
        <v>249</v>
      </c>
      <c r="K13" s="108">
        <v>171</v>
      </c>
      <c r="L13" s="108">
        <v>4.82</v>
      </c>
      <c r="M13" s="108">
        <v>298</v>
      </c>
      <c r="N13" s="108">
        <v>184</v>
      </c>
      <c r="O13" s="108">
        <v>7.23</v>
      </c>
      <c r="P13" s="108">
        <v>332</v>
      </c>
      <c r="Q13" s="108">
        <v>190</v>
      </c>
      <c r="R13" s="108">
        <v>12.8</v>
      </c>
      <c r="S13" s="108"/>
      <c r="T13" s="108"/>
      <c r="U13" s="108"/>
      <c r="V13" s="104">
        <f t="shared" si="0"/>
        <v>149.5</v>
      </c>
      <c r="W13" s="124">
        <f t="shared" si="1"/>
        <v>137.5</v>
      </c>
      <c r="X13" s="125">
        <f t="shared" si="4"/>
        <v>232.53413654618473</v>
      </c>
      <c r="Y13" s="126">
        <f t="shared" si="5"/>
        <v>165.40160642570282</v>
      </c>
      <c r="Z13" s="108"/>
      <c r="AA13" s="108"/>
      <c r="AB13" s="117"/>
      <c r="AC13" s="117"/>
      <c r="AD13" s="118">
        <f t="shared" si="2"/>
        <v>190.67799196787146</v>
      </c>
      <c r="AE13" s="128">
        <f>'LISTA MJM'!H11</f>
        <v>0</v>
      </c>
      <c r="AF13" s="120" t="e">
        <f t="shared" si="3"/>
        <v>#DIV/0!</v>
      </c>
    </row>
    <row r="14" spans="1:32" ht="15">
      <c r="A14" s="105">
        <v>10</v>
      </c>
      <c r="B14" s="109">
        <f>'LISTA MJM'!B12</f>
        <v>0</v>
      </c>
      <c r="C14" s="123">
        <f>'LISTA MJM'!E12</f>
        <v>0</v>
      </c>
      <c r="D14" s="108">
        <v>124</v>
      </c>
      <c r="E14" s="108">
        <v>117</v>
      </c>
      <c r="F14" s="108">
        <v>1.02</v>
      </c>
      <c r="G14" s="108">
        <v>176</v>
      </c>
      <c r="H14" s="108">
        <v>134</v>
      </c>
      <c r="I14" s="108">
        <v>1.1100000000000001</v>
      </c>
      <c r="J14" s="108">
        <v>225</v>
      </c>
      <c r="K14" s="108">
        <v>151</v>
      </c>
      <c r="L14" s="108">
        <v>1.85</v>
      </c>
      <c r="M14" s="108">
        <v>271</v>
      </c>
      <c r="N14" s="108">
        <v>164</v>
      </c>
      <c r="O14" s="108">
        <v>2.8</v>
      </c>
      <c r="P14" s="108">
        <v>321</v>
      </c>
      <c r="Q14" s="108">
        <v>174</v>
      </c>
      <c r="R14" s="108">
        <v>4.8</v>
      </c>
      <c r="S14" s="108">
        <v>371</v>
      </c>
      <c r="T14" s="108">
        <v>184</v>
      </c>
      <c r="U14" s="108">
        <v>6.76</v>
      </c>
      <c r="V14" s="104">
        <f t="shared" si="0"/>
        <v>232.26315789473685</v>
      </c>
      <c r="W14" s="124">
        <f t="shared" si="1"/>
        <v>153.05263157894737</v>
      </c>
      <c r="X14" s="125">
        <f t="shared" si="4"/>
        <v>301</v>
      </c>
      <c r="Y14" s="126">
        <f t="shared" si="5"/>
        <v>170</v>
      </c>
      <c r="Z14" s="108"/>
      <c r="AA14" s="108"/>
      <c r="AB14" s="117"/>
      <c r="AC14" s="117"/>
      <c r="AD14" s="118">
        <f t="shared" si="2"/>
        <v>246.82</v>
      </c>
      <c r="AE14" s="128">
        <f>'LISTA MJM'!H12</f>
        <v>0</v>
      </c>
      <c r="AF14" s="120" t="e">
        <f t="shared" si="3"/>
        <v>#DIV/0!</v>
      </c>
    </row>
    <row r="15" spans="1:32" ht="15">
      <c r="A15" s="105">
        <v>11</v>
      </c>
      <c r="B15" s="109">
        <f>'LISTA MJM'!B13</f>
        <v>0</v>
      </c>
      <c r="C15" s="123">
        <f>'LISTA MJM'!E13</f>
        <v>0</v>
      </c>
      <c r="D15" s="108">
        <v>123</v>
      </c>
      <c r="E15" s="108">
        <v>116</v>
      </c>
      <c r="F15" s="108">
        <v>1.45</v>
      </c>
      <c r="G15" s="108">
        <v>170</v>
      </c>
      <c r="H15" s="108">
        <v>138</v>
      </c>
      <c r="I15" s="108">
        <v>1.21</v>
      </c>
      <c r="J15" s="108">
        <v>221</v>
      </c>
      <c r="K15" s="108">
        <v>157</v>
      </c>
      <c r="L15" s="108">
        <v>1.86</v>
      </c>
      <c r="M15" s="108">
        <v>271</v>
      </c>
      <c r="N15" s="108">
        <v>171</v>
      </c>
      <c r="O15" s="108">
        <v>3.33</v>
      </c>
      <c r="P15" s="108">
        <v>324</v>
      </c>
      <c r="Q15" s="108">
        <v>183</v>
      </c>
      <c r="R15" s="108">
        <v>5.38</v>
      </c>
      <c r="S15" s="108">
        <v>367</v>
      </c>
      <c r="T15" s="108">
        <v>192</v>
      </c>
      <c r="U15" s="108">
        <v>9.4</v>
      </c>
      <c r="V15" s="104">
        <f t="shared" ref="V15:V22" si="6">IF(AND(F15&lt;2,I15&gt;2),(G15-D15)*(2-F15)/(I15-F15)+D15,IF(AND(I15&lt;2,L15&gt;2),(J15-G15)*(2-I15)/(L15-I15)+G15,IF(AND(L15&lt;2,O15&gt;2),(M15-J15)*(2-L15)/(O15-L15)+J15,IF(AND(O15&lt;2,R15&gt;2),(P15-M15)*(2-O15)/(R15-O15)+M15,2*G15/I15))))</f>
        <v>225.76190476190476</v>
      </c>
      <c r="W15" s="124">
        <f t="shared" ref="W15:W22" si="7">IF(AND(F15&lt;2,I15&gt;2),(H15-E15)*(2-F15)/(I15-F15)+E15,IF(AND(I15&lt;2,L15&gt;2),(K15-H15)*(2-I15)/(L15-I15)+H15,IF(AND(L15&lt;2,O15&gt;2),(N15-K15)*(2-L15)/(O15-L15)+K15,IF(AND(O15&lt;2,R15&gt;2),(Q15-N15)*(2-O15)/(R15-O15)+N15,2*H15/I15))))</f>
        <v>158.33333333333334</v>
      </c>
      <c r="X15" s="125">
        <f t="shared" si="4"/>
        <v>288.32195121951219</v>
      </c>
      <c r="Y15" s="126">
        <f t="shared" si="5"/>
        <v>174.92195121951221</v>
      </c>
      <c r="Z15" s="108"/>
      <c r="AA15" s="108"/>
      <c r="AB15" s="117"/>
      <c r="AC15" s="117"/>
      <c r="AD15" s="118">
        <f t="shared" si="2"/>
        <v>236.42399999999998</v>
      </c>
      <c r="AE15" s="128">
        <f>'LISTA MJM'!H13</f>
        <v>0</v>
      </c>
      <c r="AF15" s="120" t="e">
        <f t="shared" si="3"/>
        <v>#DIV/0!</v>
      </c>
    </row>
    <row r="16" spans="1:32" ht="15">
      <c r="A16" s="105">
        <v>12</v>
      </c>
      <c r="B16" s="109">
        <f>'LISTA MJM'!B14</f>
        <v>0</v>
      </c>
      <c r="C16" s="123">
        <f>'LISTA MJM'!E14</f>
        <v>0</v>
      </c>
      <c r="D16" s="108">
        <v>120</v>
      </c>
      <c r="E16" s="108">
        <v>118</v>
      </c>
      <c r="F16" s="108">
        <v>1.8</v>
      </c>
      <c r="G16" s="108">
        <v>171</v>
      </c>
      <c r="H16" s="108">
        <v>140</v>
      </c>
      <c r="I16" s="108">
        <v>2.21</v>
      </c>
      <c r="J16" s="108">
        <v>221</v>
      </c>
      <c r="K16" s="108">
        <v>158</v>
      </c>
      <c r="L16" s="108">
        <v>3.06</v>
      </c>
      <c r="M16" s="108">
        <v>274</v>
      </c>
      <c r="N16" s="108">
        <v>173</v>
      </c>
      <c r="O16" s="108">
        <v>4.83</v>
      </c>
      <c r="P16" s="108">
        <v>326</v>
      </c>
      <c r="Q16" s="108">
        <v>184</v>
      </c>
      <c r="R16" s="108">
        <v>8.8000000000000007</v>
      </c>
      <c r="S16" s="108"/>
      <c r="T16" s="108"/>
      <c r="U16" s="108"/>
      <c r="V16" s="104">
        <f t="shared" si="6"/>
        <v>144.8780487804878</v>
      </c>
      <c r="W16" s="124">
        <f t="shared" si="7"/>
        <v>128.73170731707316</v>
      </c>
      <c r="X16" s="125">
        <f t="shared" si="4"/>
        <v>249.14689265536722</v>
      </c>
      <c r="Y16" s="126">
        <f t="shared" si="5"/>
        <v>165.96610169491527</v>
      </c>
      <c r="Z16" s="129"/>
      <c r="AA16" s="108"/>
      <c r="AB16" s="117"/>
      <c r="AC16" s="117"/>
      <c r="AD16" s="118">
        <f t="shared" si="2"/>
        <v>204.30045197740111</v>
      </c>
      <c r="AE16" s="128">
        <f>'LISTA MJM'!H14</f>
        <v>0</v>
      </c>
      <c r="AF16" s="120" t="e">
        <f t="shared" si="3"/>
        <v>#DIV/0!</v>
      </c>
    </row>
    <row r="17" spans="1:32" ht="15">
      <c r="A17" s="105">
        <v>13</v>
      </c>
      <c r="B17" s="109">
        <f>'LISTA MJM'!B15</f>
        <v>0</v>
      </c>
      <c r="C17" s="123">
        <f>'LISTA MJM'!E15</f>
        <v>0</v>
      </c>
      <c r="D17" s="108">
        <v>125</v>
      </c>
      <c r="E17" s="108">
        <v>127</v>
      </c>
      <c r="F17" s="108">
        <v>1.74</v>
      </c>
      <c r="G17" s="108">
        <v>173</v>
      </c>
      <c r="H17" s="108">
        <v>142</v>
      </c>
      <c r="I17" s="110">
        <v>1.5</v>
      </c>
      <c r="J17" s="108">
        <v>223</v>
      </c>
      <c r="K17" s="108">
        <v>163</v>
      </c>
      <c r="L17" s="108">
        <v>1.6</v>
      </c>
      <c r="M17" s="108">
        <v>272</v>
      </c>
      <c r="N17" s="108">
        <v>183</v>
      </c>
      <c r="O17" s="108">
        <v>3.05</v>
      </c>
      <c r="P17" s="108">
        <v>322</v>
      </c>
      <c r="Q17" s="108">
        <v>190</v>
      </c>
      <c r="R17" s="108">
        <v>4.3099999999999996</v>
      </c>
      <c r="S17" s="108"/>
      <c r="T17" s="108"/>
      <c r="U17" s="108"/>
      <c r="V17" s="104">
        <f t="shared" si="6"/>
        <v>236.51724137931035</v>
      </c>
      <c r="W17" s="124">
        <f t="shared" si="7"/>
        <v>168.51724137931035</v>
      </c>
      <c r="X17" s="125">
        <f t="shared" si="4"/>
        <v>309.69841269841271</v>
      </c>
      <c r="Y17" s="126">
        <f t="shared" si="5"/>
        <v>188.27777777777777</v>
      </c>
      <c r="Z17" s="129"/>
      <c r="AA17" s="108"/>
      <c r="AB17" s="117"/>
      <c r="AC17" s="117"/>
      <c r="AD17" s="118">
        <f t="shared" si="2"/>
        <v>253.9526984126984</v>
      </c>
      <c r="AE17" s="128">
        <f>'LISTA MJM'!H15</f>
        <v>0</v>
      </c>
      <c r="AF17" s="120" t="e">
        <f t="shared" si="3"/>
        <v>#DIV/0!</v>
      </c>
    </row>
    <row r="18" spans="1:32" ht="15">
      <c r="A18" s="105">
        <v>14</v>
      </c>
      <c r="B18" s="109">
        <f>'LISTA MJM'!B16</f>
        <v>0</v>
      </c>
      <c r="C18" s="123">
        <f>'LISTA MJM'!E16</f>
        <v>0</v>
      </c>
      <c r="D18" s="108">
        <v>122</v>
      </c>
      <c r="E18" s="108">
        <v>115</v>
      </c>
      <c r="F18" s="108">
        <v>1.31</v>
      </c>
      <c r="G18" s="108">
        <v>172</v>
      </c>
      <c r="H18" s="108">
        <v>130</v>
      </c>
      <c r="I18" s="108">
        <v>1.48</v>
      </c>
      <c r="J18" s="108">
        <v>223</v>
      </c>
      <c r="K18" s="108">
        <v>142</v>
      </c>
      <c r="L18" s="108">
        <v>1.59</v>
      </c>
      <c r="M18" s="108">
        <v>273</v>
      </c>
      <c r="N18" s="108">
        <v>157</v>
      </c>
      <c r="O18" s="108">
        <v>2.7</v>
      </c>
      <c r="P18" s="108">
        <v>322</v>
      </c>
      <c r="Q18" s="108">
        <v>172</v>
      </c>
      <c r="R18" s="108">
        <v>3.87</v>
      </c>
      <c r="S18" s="108">
        <v>374</v>
      </c>
      <c r="T18" s="108">
        <v>188</v>
      </c>
      <c r="U18" s="108">
        <v>10.4</v>
      </c>
      <c r="V18" s="104">
        <f t="shared" si="6"/>
        <v>241.46846846846847</v>
      </c>
      <c r="W18" s="124">
        <f t="shared" si="7"/>
        <v>147.54054054054055</v>
      </c>
      <c r="X18" s="125">
        <f t="shared" si="4"/>
        <v>323.03522205206735</v>
      </c>
      <c r="Y18" s="126">
        <f t="shared" si="5"/>
        <v>172.31852986217459</v>
      </c>
      <c r="Z18" s="129"/>
      <c r="AA18" s="108"/>
      <c r="AB18" s="105"/>
      <c r="AC18" s="117"/>
      <c r="AD18" s="118">
        <f t="shared" si="2"/>
        <v>264.8888820826952</v>
      </c>
      <c r="AE18" s="128">
        <f>'LISTA MJM'!H16</f>
        <v>0</v>
      </c>
      <c r="AF18" s="120" t="e">
        <f t="shared" si="3"/>
        <v>#DIV/0!</v>
      </c>
    </row>
    <row r="19" spans="1:32" ht="15">
      <c r="A19" s="105">
        <v>15</v>
      </c>
      <c r="B19" s="109">
        <f>'LISTA MJM'!B17</f>
        <v>0</v>
      </c>
      <c r="C19" s="123">
        <f>'LISTA MJM'!E17</f>
        <v>0</v>
      </c>
      <c r="D19" s="108">
        <v>118</v>
      </c>
      <c r="E19" s="108">
        <v>115</v>
      </c>
      <c r="F19" s="108">
        <v>1.58</v>
      </c>
      <c r="G19" s="108">
        <v>173</v>
      </c>
      <c r="H19" s="108">
        <v>135</v>
      </c>
      <c r="I19" s="108">
        <v>1.54</v>
      </c>
      <c r="J19" s="108">
        <v>227</v>
      </c>
      <c r="K19" s="108">
        <v>156</v>
      </c>
      <c r="L19" s="108">
        <v>2.1</v>
      </c>
      <c r="M19" s="108">
        <v>275</v>
      </c>
      <c r="N19" s="108">
        <v>168</v>
      </c>
      <c r="O19" s="108">
        <v>2.73</v>
      </c>
      <c r="P19" s="108">
        <v>321</v>
      </c>
      <c r="Q19" s="108">
        <v>179</v>
      </c>
      <c r="R19" s="108">
        <v>4.34</v>
      </c>
      <c r="S19" s="108">
        <v>337</v>
      </c>
      <c r="T19" s="108">
        <v>187</v>
      </c>
      <c r="U19" s="108">
        <v>8.84</v>
      </c>
      <c r="V19" s="104">
        <f t="shared" si="6"/>
        <v>217.35714285714283</v>
      </c>
      <c r="W19" s="124">
        <f t="shared" si="7"/>
        <v>152.25</v>
      </c>
      <c r="X19" s="125">
        <f t="shared" si="4"/>
        <v>311.28571428571428</v>
      </c>
      <c r="Y19" s="126">
        <f t="shared" si="5"/>
        <v>176.67701863354037</v>
      </c>
      <c r="Z19" s="108"/>
      <c r="AA19" s="108"/>
      <c r="AB19" s="117"/>
      <c r="AC19" s="117"/>
      <c r="AD19" s="118">
        <f t="shared" si="2"/>
        <v>255.25428571428569</v>
      </c>
      <c r="AE19" s="128">
        <f>'LISTA MJM'!H17</f>
        <v>0</v>
      </c>
      <c r="AF19" s="120" t="e">
        <f t="shared" si="3"/>
        <v>#DIV/0!</v>
      </c>
    </row>
    <row r="20" spans="1:32" ht="15">
      <c r="A20" s="105">
        <v>16</v>
      </c>
      <c r="B20" s="109">
        <f>'LISTA MJM'!B18</f>
        <v>0</v>
      </c>
      <c r="C20" s="123">
        <f>'LISTA MJM'!E18</f>
        <v>0</v>
      </c>
      <c r="D20" s="108">
        <v>120</v>
      </c>
      <c r="E20" s="108">
        <v>132</v>
      </c>
      <c r="F20" s="108">
        <v>2.13</v>
      </c>
      <c r="G20" s="108">
        <v>170</v>
      </c>
      <c r="H20" s="108">
        <v>146</v>
      </c>
      <c r="I20" s="108">
        <v>2.0699999999999998</v>
      </c>
      <c r="J20" s="108">
        <v>220</v>
      </c>
      <c r="K20" s="108">
        <v>156</v>
      </c>
      <c r="L20" s="108">
        <v>2.3199999999999998</v>
      </c>
      <c r="M20" s="108">
        <v>270</v>
      </c>
      <c r="N20" s="108">
        <v>170</v>
      </c>
      <c r="O20" s="108">
        <v>2.46</v>
      </c>
      <c r="P20" s="108">
        <v>320</v>
      </c>
      <c r="Q20" s="108">
        <v>183</v>
      </c>
      <c r="R20" s="108">
        <v>4</v>
      </c>
      <c r="S20" s="108">
        <v>371</v>
      </c>
      <c r="T20" s="108">
        <v>193</v>
      </c>
      <c r="U20" s="108">
        <v>8.4700000000000006</v>
      </c>
      <c r="V20" s="104">
        <f t="shared" si="6"/>
        <v>164.2512077294686</v>
      </c>
      <c r="W20" s="124">
        <f t="shared" si="7"/>
        <v>141.06280193236717</v>
      </c>
      <c r="X20" s="125">
        <f t="shared" si="4"/>
        <v>320</v>
      </c>
      <c r="Y20" s="126">
        <f t="shared" si="5"/>
        <v>183</v>
      </c>
      <c r="Z20" s="108"/>
      <c r="AA20" s="108"/>
      <c r="AB20" s="117"/>
      <c r="AC20" s="117"/>
      <c r="AD20" s="118">
        <f t="shared" si="2"/>
        <v>262.39999999999998</v>
      </c>
      <c r="AE20" s="128">
        <f>'LISTA MJM'!H18</f>
        <v>0</v>
      </c>
      <c r="AF20" s="120" t="e">
        <f t="shared" si="3"/>
        <v>#DIV/0!</v>
      </c>
    </row>
    <row r="21" spans="1:32" ht="15">
      <c r="A21" s="105">
        <v>17</v>
      </c>
      <c r="B21" s="109">
        <f>'LISTA MJM'!B19</f>
        <v>0</v>
      </c>
      <c r="C21" s="123">
        <f>'LISTA MJM'!E19</f>
        <v>0</v>
      </c>
      <c r="D21" s="108">
        <v>119</v>
      </c>
      <c r="E21" s="108">
        <v>108</v>
      </c>
      <c r="F21" s="108">
        <v>1.41</v>
      </c>
      <c r="G21" s="108">
        <v>167</v>
      </c>
      <c r="H21" s="108">
        <v>129</v>
      </c>
      <c r="I21" s="108">
        <v>1.41</v>
      </c>
      <c r="J21" s="108">
        <v>218</v>
      </c>
      <c r="K21" s="108">
        <v>159</v>
      </c>
      <c r="L21" s="108">
        <v>1.79</v>
      </c>
      <c r="M21" s="108">
        <v>270</v>
      </c>
      <c r="N21" s="108">
        <v>182</v>
      </c>
      <c r="O21" s="108">
        <v>2.61</v>
      </c>
      <c r="P21" s="108">
        <v>323</v>
      </c>
      <c r="Q21" s="108">
        <v>200</v>
      </c>
      <c r="R21" s="108">
        <v>4.03</v>
      </c>
      <c r="S21" s="108">
        <v>345</v>
      </c>
      <c r="T21" s="108">
        <v>208</v>
      </c>
      <c r="U21" s="108">
        <v>8.66</v>
      </c>
      <c r="V21" s="104">
        <f t="shared" si="6"/>
        <v>231.3170731707317</v>
      </c>
      <c r="W21" s="124">
        <f t="shared" si="7"/>
        <v>164.89024390243901</v>
      </c>
      <c r="X21" s="125">
        <f t="shared" si="4"/>
        <v>321.88028169014081</v>
      </c>
      <c r="Y21" s="126">
        <f t="shared" si="5"/>
        <v>199.61971830985914</v>
      </c>
      <c r="Z21" s="108"/>
      <c r="AA21" s="108"/>
      <c r="AB21" s="117"/>
      <c r="AC21" s="117"/>
      <c r="AD21" s="118">
        <f t="shared" si="2"/>
        <v>263.94183098591543</v>
      </c>
      <c r="AE21" s="128">
        <f>'LISTA MJM'!H19</f>
        <v>0</v>
      </c>
      <c r="AF21" s="120" t="e">
        <f t="shared" si="3"/>
        <v>#DIV/0!</v>
      </c>
    </row>
    <row r="22" spans="1:32" ht="15">
      <c r="A22" s="105">
        <v>18</v>
      </c>
      <c r="B22" s="109">
        <f>'LISTA MJM'!B20</f>
        <v>0</v>
      </c>
      <c r="C22" s="123">
        <f>'LISTA MJM'!E20</f>
        <v>0</v>
      </c>
      <c r="D22" s="108">
        <v>117</v>
      </c>
      <c r="E22" s="108">
        <v>118</v>
      </c>
      <c r="F22" s="108">
        <v>1.66</v>
      </c>
      <c r="G22" s="108">
        <v>159</v>
      </c>
      <c r="H22" s="108">
        <v>137</v>
      </c>
      <c r="I22" s="108">
        <v>1.7</v>
      </c>
      <c r="J22" s="108">
        <v>212</v>
      </c>
      <c r="K22" s="108">
        <v>162</v>
      </c>
      <c r="L22" s="108">
        <v>2.11</v>
      </c>
      <c r="M22" s="108">
        <v>265</v>
      </c>
      <c r="N22" s="108">
        <v>186</v>
      </c>
      <c r="O22" s="108">
        <v>3.48</v>
      </c>
      <c r="P22" s="108">
        <v>305</v>
      </c>
      <c r="Q22" s="108">
        <v>196</v>
      </c>
      <c r="R22" s="108">
        <v>6.31</v>
      </c>
      <c r="S22" s="108"/>
      <c r="T22" s="108"/>
      <c r="U22" s="108"/>
      <c r="V22" s="104">
        <f t="shared" si="6"/>
        <v>197.78048780487808</v>
      </c>
      <c r="W22" s="124">
        <f t="shared" si="7"/>
        <v>155.29268292682929</v>
      </c>
      <c r="X22" s="125">
        <f t="shared" si="4"/>
        <v>272.34982332155477</v>
      </c>
      <c r="Y22" s="126">
        <f t="shared" si="5"/>
        <v>187.83745583038871</v>
      </c>
      <c r="Z22" s="108"/>
      <c r="AA22" s="108"/>
      <c r="AB22" s="117"/>
      <c r="AC22" s="117"/>
      <c r="AD22" s="118">
        <f t="shared" si="2"/>
        <v>223.3268551236749</v>
      </c>
      <c r="AE22" s="128">
        <f>'LISTA MJM'!H20</f>
        <v>0</v>
      </c>
      <c r="AF22" s="120" t="e">
        <f t="shared" si="3"/>
        <v>#DIV/0!</v>
      </c>
    </row>
    <row r="23" spans="1:32" ht="15">
      <c r="A23" s="105">
        <v>19</v>
      </c>
      <c r="B23" s="109">
        <f>'LISTA MJM'!B21</f>
        <v>0</v>
      </c>
      <c r="C23" s="123">
        <f>'LISTA MJM'!E21</f>
        <v>0</v>
      </c>
      <c r="D23" s="108">
        <v>120</v>
      </c>
      <c r="E23" s="108">
        <v>140</v>
      </c>
      <c r="F23" s="108">
        <v>1.7</v>
      </c>
      <c r="G23" s="108">
        <v>171</v>
      </c>
      <c r="H23" s="108">
        <v>157</v>
      </c>
      <c r="I23" s="108">
        <v>2.09</v>
      </c>
      <c r="J23" s="108">
        <v>227</v>
      </c>
      <c r="K23" s="108">
        <v>172</v>
      </c>
      <c r="L23" s="108">
        <v>3.35</v>
      </c>
      <c r="M23" s="108">
        <v>273</v>
      </c>
      <c r="N23" s="108">
        <v>183</v>
      </c>
      <c r="O23" s="108">
        <v>4.66</v>
      </c>
      <c r="P23" s="108">
        <v>323</v>
      </c>
      <c r="Q23" s="108">
        <v>190</v>
      </c>
      <c r="R23" s="108">
        <v>6.4</v>
      </c>
      <c r="S23" s="108">
        <v>341</v>
      </c>
      <c r="T23" s="108">
        <v>196</v>
      </c>
      <c r="U23" s="108">
        <v>15.1</v>
      </c>
      <c r="V23" s="104">
        <f t="shared" ref="V23" si="8">IF(AND(F23&lt;2,I23&gt;2),(G23-D23)*(2-F23)/(I23-F23)+D23,IF(AND(I23&lt;2,L23&gt;2),(J23-G23)*(2-I23)/(L23-I23)+G23,IF(AND(L23&lt;2,O23&gt;2),(M23-J23)*(2-L23)/(O23-L23)+J23,IF(AND(O23&lt;2,R23&gt;2),(P23-M23)*(2-O23)/(R23-O23)+M23,2*G23/I23))))</f>
        <v>159.23076923076925</v>
      </c>
      <c r="W23" s="124">
        <f t="shared" ref="W23" si="9">IF(AND(F23&lt;2,I23&gt;2),(H23-E23)*(2-F23)/(I23-F23)+E23,IF(AND(I23&lt;2,L23&gt;2),(K23-H23)*(2-I23)/(L23-I23)+H23,IF(AND(L23&lt;2,O23&gt;2),(N23-K23)*(2-L23)/(O23-L23)+K23,IF(AND(O23&lt;2,R23&gt;2),(Q23-N23)*(2-O23)/(R23-O23)+N23,2*H23/I23))))</f>
        <v>153.07692307692309</v>
      </c>
      <c r="X23" s="125">
        <f t="shared" si="4"/>
        <v>249.82442748091603</v>
      </c>
      <c r="Y23" s="126">
        <f t="shared" si="5"/>
        <v>177.45801526717557</v>
      </c>
      <c r="Z23" s="108"/>
      <c r="AA23" s="108"/>
      <c r="AB23" s="117"/>
      <c r="AC23" s="117"/>
      <c r="AD23" s="118">
        <f t="shared" ref="AD23" si="10">X23*82%</f>
        <v>204.85603053435113</v>
      </c>
      <c r="AE23" s="128">
        <f>'LISTA MJM'!H21</f>
        <v>0</v>
      </c>
      <c r="AF23" s="120" t="e">
        <f t="shared" ref="AF23" si="11">X23/AE23</f>
        <v>#DIV/0!</v>
      </c>
    </row>
  </sheetData>
  <mergeCells count="42">
    <mergeCell ref="A1:AF1"/>
    <mergeCell ref="A2:A4"/>
    <mergeCell ref="B2:B4"/>
    <mergeCell ref="C2:C4"/>
    <mergeCell ref="D2:F2"/>
    <mergeCell ref="G2:I2"/>
    <mergeCell ref="J2:L2"/>
    <mergeCell ref="M2:O2"/>
    <mergeCell ref="P2:R2"/>
    <mergeCell ref="S2:U2"/>
    <mergeCell ref="J3:J4"/>
    <mergeCell ref="K3:K4"/>
    <mergeCell ref="Z2:AA2"/>
    <mergeCell ref="AB2:AC2"/>
    <mergeCell ref="AD2:AD4"/>
    <mergeCell ref="AE2:AF3"/>
    <mergeCell ref="AB3:AB4"/>
    <mergeCell ref="AC3:AC4"/>
    <mergeCell ref="V2:W2"/>
    <mergeCell ref="X2:Y2"/>
    <mergeCell ref="T3:T4"/>
    <mergeCell ref="U3:U4"/>
    <mergeCell ref="X3:X4"/>
    <mergeCell ref="Y3:Y4"/>
    <mergeCell ref="Z3:Z4"/>
    <mergeCell ref="AA3:AA4"/>
    <mergeCell ref="W3:W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V3:V4"/>
  </mergeCells>
  <phoneticPr fontId="3" type="noConversion"/>
  <pageMargins left="0.19685039370078741" right="0.15748031496062992" top="0.19685039370078741" bottom="0.15748031496062992" header="0.15748031496062992" footer="0.15748031496062992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4" enableFormatConditionsCalculation="0">
    <tabColor indexed="11"/>
    <pageSetUpPr fitToPage="1"/>
  </sheetPr>
  <dimension ref="A1:X43"/>
  <sheetViews>
    <sheetView view="pageBreakPreview" zoomScale="60" zoomScaleNormal="75" workbookViewId="0">
      <selection activeCell="H5" sqref="H5"/>
    </sheetView>
  </sheetViews>
  <sheetFormatPr defaultRowHeight="14.25"/>
  <cols>
    <col min="1" max="1" width="3.5" style="208" bestFit="1" customWidth="1"/>
    <col min="2" max="2" width="20.75" style="208" customWidth="1"/>
    <col min="3" max="14" width="9.125" style="208" bestFit="1" customWidth="1"/>
    <col min="15" max="15" width="7.375" style="208" customWidth="1"/>
    <col min="16" max="16" width="6.625" style="208" customWidth="1"/>
    <col min="17" max="17" width="6" style="208" customWidth="1"/>
    <col min="18" max="18" width="8.375" style="208" bestFit="1" customWidth="1"/>
    <col min="19" max="19" width="7.875" style="208" customWidth="1"/>
    <col min="20" max="24" width="9" style="208" hidden="1" customWidth="1"/>
    <col min="25" max="16384" width="9" style="208"/>
  </cols>
  <sheetData>
    <row r="1" spans="1:24" ht="19.5" thickBot="1">
      <c r="A1" s="207" t="s">
        <v>233</v>
      </c>
      <c r="B1" s="207"/>
      <c r="C1" s="207" t="str">
        <f>'Instrukcja obsługi'!B3</f>
        <v>BYDGOSZCZ</v>
      </c>
      <c r="D1" s="207"/>
      <c r="E1" s="207" t="str">
        <f>'Instrukcja obsługi'!B2</f>
        <v>10-11.03.2016</v>
      </c>
      <c r="F1" s="207"/>
      <c r="G1" s="207" t="s">
        <v>237</v>
      </c>
      <c r="H1" s="207" t="str">
        <f>'Instrukcja obsługi'!B4</f>
        <v>K-P</v>
      </c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9"/>
      <c r="U1" s="209"/>
      <c r="V1" s="209"/>
      <c r="W1" s="209"/>
      <c r="X1" s="209"/>
    </row>
    <row r="2" spans="1:24" ht="15">
      <c r="A2" s="364" t="s">
        <v>89</v>
      </c>
      <c r="B2" s="365" t="s">
        <v>0</v>
      </c>
      <c r="C2" s="364" t="s">
        <v>91</v>
      </c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7"/>
      <c r="O2" s="210" t="s">
        <v>91</v>
      </c>
      <c r="P2" s="368" t="s">
        <v>92</v>
      </c>
      <c r="Q2" s="363" t="s">
        <v>241</v>
      </c>
      <c r="R2" s="363" t="s">
        <v>94</v>
      </c>
      <c r="S2" s="364" t="s">
        <v>78</v>
      </c>
      <c r="T2" s="211"/>
      <c r="U2" s="211"/>
      <c r="V2" s="211"/>
      <c r="W2" s="211"/>
      <c r="X2" s="211"/>
    </row>
    <row r="3" spans="1:24" ht="15">
      <c r="A3" s="364"/>
      <c r="B3" s="366"/>
      <c r="C3" s="212">
        <v>500</v>
      </c>
      <c r="D3" s="212">
        <v>1000</v>
      </c>
      <c r="E3" s="212">
        <v>1500</v>
      </c>
      <c r="F3" s="212">
        <v>2000</v>
      </c>
      <c r="G3" s="212">
        <v>2500</v>
      </c>
      <c r="H3" s="212">
        <v>3000</v>
      </c>
      <c r="I3" s="212">
        <v>3500</v>
      </c>
      <c r="J3" s="212">
        <v>4000</v>
      </c>
      <c r="K3" s="212">
        <v>4500</v>
      </c>
      <c r="L3" s="212">
        <v>5000</v>
      </c>
      <c r="M3" s="212">
        <v>5500</v>
      </c>
      <c r="N3" s="213">
        <v>6000</v>
      </c>
      <c r="O3" s="214" t="s">
        <v>95</v>
      </c>
      <c r="P3" s="368"/>
      <c r="Q3" s="363"/>
      <c r="R3" s="363"/>
      <c r="S3" s="364"/>
      <c r="T3" s="211" t="s">
        <v>96</v>
      </c>
      <c r="U3" s="211" t="s">
        <v>97</v>
      </c>
      <c r="V3" s="211" t="s">
        <v>98</v>
      </c>
      <c r="W3" s="211" t="s">
        <v>99</v>
      </c>
      <c r="X3" s="211" t="s">
        <v>77</v>
      </c>
    </row>
    <row r="4" spans="1:24" ht="15">
      <c r="A4" s="215">
        <v>1</v>
      </c>
      <c r="B4" s="229" t="str">
        <f>IF('LISTA KJM'!B2=0,"",'LISTA KJM'!B2)</f>
        <v>KOWALSKA ANNA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>
        <v>1.7513888888888888E-2</v>
      </c>
      <c r="P4" s="218">
        <v>400</v>
      </c>
      <c r="Q4" s="219">
        <v>20</v>
      </c>
      <c r="R4" s="230">
        <f>IF(O4/12=0,"",O4/12)</f>
        <v>1.4594907407407406E-3</v>
      </c>
      <c r="S4" s="220">
        <v>185</v>
      </c>
      <c r="T4" s="221">
        <f>R4</f>
        <v>1.4594907407407406E-3</v>
      </c>
      <c r="U4" s="222">
        <f>(MINUTE(T4)*60+SECOND(T4))</f>
        <v>126</v>
      </c>
      <c r="V4" s="222">
        <f>U4/500</f>
        <v>0.252</v>
      </c>
      <c r="W4" s="223">
        <f>POWER(V4,3)</f>
        <v>1.6003008000000003E-2</v>
      </c>
      <c r="X4" s="224">
        <f>2.8/W4</f>
        <v>174.96710618403736</v>
      </c>
    </row>
    <row r="5" spans="1:24" ht="15">
      <c r="A5" s="215">
        <v>2</v>
      </c>
      <c r="B5" s="229" t="str">
        <f>IF('LISTA KJM'!B3=0,"",'LISTA KJM'!B3)</f>
        <v>JANKOWSKA ALICJA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25"/>
      <c r="O5" s="217">
        <v>1.5269675925925924E-2</v>
      </c>
      <c r="P5" s="218">
        <v>250</v>
      </c>
      <c r="Q5" s="219">
        <v>26</v>
      </c>
      <c r="R5" s="230">
        <f t="shared" ref="R5:R43" si="0">IF(O5/12=0,"",O5/12)</f>
        <v>1.2724729938271603E-3</v>
      </c>
      <c r="S5" s="220">
        <v>160</v>
      </c>
      <c r="T5" s="221">
        <f t="shared" ref="T5:T15" si="1">R5</f>
        <v>1.2724729938271603E-3</v>
      </c>
      <c r="U5" s="222">
        <f t="shared" ref="U5:U19" si="2">(MINUTE(T5)*60+SECOND(T5))</f>
        <v>110</v>
      </c>
      <c r="V5" s="222">
        <f t="shared" ref="V5:V19" si="3">U5/500</f>
        <v>0.22</v>
      </c>
      <c r="W5" s="223">
        <f t="shared" ref="W5:W19" si="4">POWER(V5,3)</f>
        <v>1.0647999999999999E-2</v>
      </c>
      <c r="X5" s="224">
        <f t="shared" ref="X5:X19" si="5">2.8/W5</f>
        <v>262.96018031555224</v>
      </c>
    </row>
    <row r="6" spans="1:24" ht="15">
      <c r="A6" s="215">
        <v>3</v>
      </c>
      <c r="B6" s="229" t="str">
        <f>IF('LISTA KJM'!B4=0,"",'LISTA KJM'!B4)</f>
        <v>KKKKKKK KK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>
        <v>1.6618055555555556E-2</v>
      </c>
      <c r="P6" s="218">
        <v>230</v>
      </c>
      <c r="Q6" s="219">
        <v>25</v>
      </c>
      <c r="R6" s="230">
        <f t="shared" si="0"/>
        <v>1.3848379629629629E-3</v>
      </c>
      <c r="S6" s="220">
        <v>180</v>
      </c>
      <c r="T6" s="221">
        <f t="shared" si="1"/>
        <v>1.3848379629629629E-3</v>
      </c>
      <c r="U6" s="222">
        <f t="shared" si="2"/>
        <v>120</v>
      </c>
      <c r="V6" s="222">
        <f t="shared" si="3"/>
        <v>0.24</v>
      </c>
      <c r="W6" s="223">
        <f t="shared" si="4"/>
        <v>1.3823999999999999E-2</v>
      </c>
      <c r="X6" s="224">
        <f t="shared" si="5"/>
        <v>202.5462962962963</v>
      </c>
    </row>
    <row r="7" spans="1:24" ht="15">
      <c r="A7" s="215">
        <v>4</v>
      </c>
      <c r="B7" s="229" t="str">
        <f>IF('LISTA KJM'!B5=0,"",'LISTA KJM'!B5)</f>
        <v/>
      </c>
      <c r="C7" s="216"/>
      <c r="D7" s="216"/>
      <c r="E7" s="216"/>
      <c r="F7" s="216"/>
      <c r="G7" s="226"/>
      <c r="H7" s="226"/>
      <c r="I7" s="226"/>
      <c r="J7" s="226"/>
      <c r="K7" s="226"/>
      <c r="L7" s="226"/>
      <c r="M7" s="226"/>
      <c r="N7" s="227"/>
      <c r="O7" s="217"/>
      <c r="P7" s="218"/>
      <c r="Q7" s="219"/>
      <c r="R7" s="230" t="str">
        <f t="shared" si="0"/>
        <v/>
      </c>
      <c r="S7" s="220"/>
      <c r="T7" s="221" t="str">
        <f t="shared" si="1"/>
        <v/>
      </c>
      <c r="U7" s="222" t="e">
        <f t="shared" si="2"/>
        <v>#VALUE!</v>
      </c>
      <c r="V7" s="222" t="e">
        <f t="shared" si="3"/>
        <v>#VALUE!</v>
      </c>
      <c r="W7" s="223" t="e">
        <f t="shared" si="4"/>
        <v>#VALUE!</v>
      </c>
      <c r="X7" s="224" t="e">
        <f t="shared" si="5"/>
        <v>#VALUE!</v>
      </c>
    </row>
    <row r="8" spans="1:24" ht="15">
      <c r="A8" s="215">
        <v>5</v>
      </c>
      <c r="B8" s="229" t="str">
        <f>IF('LISTA KJM'!B6=0,"",'LISTA KJM'!B6)</f>
        <v/>
      </c>
      <c r="C8" s="216"/>
      <c r="D8" s="216"/>
      <c r="E8" s="216"/>
      <c r="F8" s="216"/>
      <c r="G8" s="226"/>
      <c r="H8" s="226"/>
      <c r="I8" s="226"/>
      <c r="J8" s="226"/>
      <c r="K8" s="226"/>
      <c r="L8" s="226"/>
      <c r="M8" s="226"/>
      <c r="N8" s="227"/>
      <c r="O8" s="217"/>
      <c r="P8" s="218"/>
      <c r="Q8" s="219"/>
      <c r="R8" s="230" t="str">
        <f t="shared" si="0"/>
        <v/>
      </c>
      <c r="S8" s="220"/>
      <c r="T8" s="221" t="str">
        <f t="shared" si="1"/>
        <v/>
      </c>
      <c r="U8" s="222" t="e">
        <f t="shared" si="2"/>
        <v>#VALUE!</v>
      </c>
      <c r="V8" s="222" t="e">
        <f t="shared" si="3"/>
        <v>#VALUE!</v>
      </c>
      <c r="W8" s="223" t="e">
        <f t="shared" si="4"/>
        <v>#VALUE!</v>
      </c>
      <c r="X8" s="224" t="e">
        <f t="shared" si="5"/>
        <v>#VALUE!</v>
      </c>
    </row>
    <row r="9" spans="1:24" ht="15">
      <c r="A9" s="215">
        <v>6</v>
      </c>
      <c r="B9" s="229" t="str">
        <f>IF('LISTA KJM'!B7=0,"",'LISTA KJM'!B7)</f>
        <v/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25"/>
      <c r="O9" s="217"/>
      <c r="P9" s="218"/>
      <c r="Q9" s="219"/>
      <c r="R9" s="230" t="str">
        <f t="shared" si="0"/>
        <v/>
      </c>
      <c r="S9" s="220"/>
      <c r="T9" s="221" t="str">
        <f t="shared" si="1"/>
        <v/>
      </c>
      <c r="U9" s="222" t="e">
        <f t="shared" si="2"/>
        <v>#VALUE!</v>
      </c>
      <c r="V9" s="222" t="e">
        <f t="shared" si="3"/>
        <v>#VALUE!</v>
      </c>
      <c r="W9" s="223" t="e">
        <f t="shared" si="4"/>
        <v>#VALUE!</v>
      </c>
      <c r="X9" s="224" t="e">
        <f t="shared" si="5"/>
        <v>#VALUE!</v>
      </c>
    </row>
    <row r="10" spans="1:24" ht="15">
      <c r="A10" s="215">
        <v>7</v>
      </c>
      <c r="B10" s="229" t="str">
        <f>IF('LISTA KJM'!B8=0,"",'LISTA KJM'!B8)</f>
        <v/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25"/>
      <c r="O10" s="217"/>
      <c r="P10" s="218"/>
      <c r="Q10" s="219"/>
      <c r="R10" s="230" t="str">
        <f t="shared" si="0"/>
        <v/>
      </c>
      <c r="S10" s="220"/>
      <c r="T10" s="221" t="str">
        <f t="shared" si="1"/>
        <v/>
      </c>
      <c r="U10" s="222" t="e">
        <f t="shared" si="2"/>
        <v>#VALUE!</v>
      </c>
      <c r="V10" s="222" t="e">
        <f t="shared" si="3"/>
        <v>#VALUE!</v>
      </c>
      <c r="W10" s="223" t="e">
        <f t="shared" si="4"/>
        <v>#VALUE!</v>
      </c>
      <c r="X10" s="224" t="e">
        <f t="shared" si="5"/>
        <v>#VALUE!</v>
      </c>
    </row>
    <row r="11" spans="1:24" ht="15">
      <c r="A11" s="215">
        <v>8</v>
      </c>
      <c r="B11" s="229" t="str">
        <f>IF('LISTA KJM'!B9=0,"",'LISTA KJM'!B9)</f>
        <v/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25"/>
      <c r="O11" s="217"/>
      <c r="P11" s="218"/>
      <c r="Q11" s="219"/>
      <c r="R11" s="230" t="str">
        <f t="shared" si="0"/>
        <v/>
      </c>
      <c r="S11" s="220"/>
      <c r="T11" s="221" t="str">
        <f t="shared" si="1"/>
        <v/>
      </c>
      <c r="U11" s="222" t="e">
        <f t="shared" si="2"/>
        <v>#VALUE!</v>
      </c>
      <c r="V11" s="222" t="e">
        <f t="shared" si="3"/>
        <v>#VALUE!</v>
      </c>
      <c r="W11" s="223" t="e">
        <f t="shared" si="4"/>
        <v>#VALUE!</v>
      </c>
      <c r="X11" s="224" t="e">
        <f t="shared" si="5"/>
        <v>#VALUE!</v>
      </c>
    </row>
    <row r="12" spans="1:24" ht="15">
      <c r="A12" s="215">
        <v>9</v>
      </c>
      <c r="B12" s="229" t="str">
        <f>IF('LISTA KJM'!B10=0,"",'LISTA KJM'!B10)</f>
        <v/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28"/>
      <c r="O12" s="217"/>
      <c r="P12" s="218"/>
      <c r="Q12" s="219"/>
      <c r="R12" s="230" t="str">
        <f t="shared" si="0"/>
        <v/>
      </c>
      <c r="S12" s="220"/>
      <c r="T12" s="221" t="str">
        <f t="shared" si="1"/>
        <v/>
      </c>
      <c r="U12" s="222" t="e">
        <f t="shared" si="2"/>
        <v>#VALUE!</v>
      </c>
      <c r="V12" s="222" t="e">
        <f t="shared" si="3"/>
        <v>#VALUE!</v>
      </c>
      <c r="W12" s="223" t="e">
        <f t="shared" si="4"/>
        <v>#VALUE!</v>
      </c>
      <c r="X12" s="224" t="e">
        <f t="shared" si="5"/>
        <v>#VALUE!</v>
      </c>
    </row>
    <row r="13" spans="1:24" ht="15">
      <c r="A13" s="215">
        <v>10</v>
      </c>
      <c r="B13" s="229" t="str">
        <f>IF('LISTA KJM'!B11=0,"",'LISTA KJM'!B11)</f>
        <v/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25"/>
      <c r="O13" s="217"/>
      <c r="P13" s="218"/>
      <c r="Q13" s="219"/>
      <c r="R13" s="230" t="str">
        <f t="shared" si="0"/>
        <v/>
      </c>
      <c r="S13" s="220"/>
      <c r="T13" s="221" t="str">
        <f t="shared" si="1"/>
        <v/>
      </c>
      <c r="U13" s="222" t="e">
        <f t="shared" si="2"/>
        <v>#VALUE!</v>
      </c>
      <c r="V13" s="222" t="e">
        <f t="shared" si="3"/>
        <v>#VALUE!</v>
      </c>
      <c r="W13" s="223" t="e">
        <f t="shared" si="4"/>
        <v>#VALUE!</v>
      </c>
      <c r="X13" s="224" t="e">
        <f t="shared" si="5"/>
        <v>#VALUE!</v>
      </c>
    </row>
    <row r="14" spans="1:24" ht="15">
      <c r="A14" s="215">
        <v>11</v>
      </c>
      <c r="B14" s="229" t="str">
        <f>IF('LISTA KJM'!B12=0,"",'LISTA KJM'!B12)</f>
        <v/>
      </c>
      <c r="C14" s="216"/>
      <c r="D14" s="216"/>
      <c r="E14" s="216"/>
      <c r="F14" s="216"/>
      <c r="G14" s="226"/>
      <c r="H14" s="226"/>
      <c r="I14" s="226"/>
      <c r="J14" s="226"/>
      <c r="K14" s="226"/>
      <c r="L14" s="226"/>
      <c r="M14" s="226"/>
      <c r="N14" s="227"/>
      <c r="O14" s="217"/>
      <c r="P14" s="218"/>
      <c r="Q14" s="219"/>
      <c r="R14" s="230" t="str">
        <f t="shared" si="0"/>
        <v/>
      </c>
      <c r="S14" s="220"/>
      <c r="T14" s="221" t="str">
        <f t="shared" si="1"/>
        <v/>
      </c>
      <c r="U14" s="222" t="e">
        <f t="shared" si="2"/>
        <v>#VALUE!</v>
      </c>
      <c r="V14" s="222" t="e">
        <f t="shared" si="3"/>
        <v>#VALUE!</v>
      </c>
      <c r="W14" s="223" t="e">
        <f t="shared" si="4"/>
        <v>#VALUE!</v>
      </c>
      <c r="X14" s="224" t="e">
        <f t="shared" si="5"/>
        <v>#VALUE!</v>
      </c>
    </row>
    <row r="15" spans="1:24" ht="15">
      <c r="A15" s="215">
        <v>12</v>
      </c>
      <c r="B15" s="229" t="str">
        <f>IF('LISTA KJM'!B13=0,"",'LISTA KJM'!B13)</f>
        <v/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25"/>
      <c r="O15" s="217"/>
      <c r="P15" s="218"/>
      <c r="Q15" s="219"/>
      <c r="R15" s="230" t="str">
        <f t="shared" si="0"/>
        <v/>
      </c>
      <c r="S15" s="220"/>
      <c r="T15" s="221" t="str">
        <f t="shared" si="1"/>
        <v/>
      </c>
      <c r="U15" s="222" t="e">
        <f t="shared" si="2"/>
        <v>#VALUE!</v>
      </c>
      <c r="V15" s="222" t="e">
        <f t="shared" si="3"/>
        <v>#VALUE!</v>
      </c>
      <c r="W15" s="223" t="e">
        <f t="shared" si="4"/>
        <v>#VALUE!</v>
      </c>
      <c r="X15" s="224" t="e">
        <f t="shared" si="5"/>
        <v>#VALUE!</v>
      </c>
    </row>
    <row r="16" spans="1:24" ht="15">
      <c r="A16" s="215">
        <v>13</v>
      </c>
      <c r="B16" s="229" t="str">
        <f>IF('LISTA KJM'!B14=0,"",'LISTA KJM'!B14)</f>
        <v/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25"/>
      <c r="O16" s="217"/>
      <c r="P16" s="218"/>
      <c r="Q16" s="219"/>
      <c r="R16" s="230" t="str">
        <f t="shared" si="0"/>
        <v/>
      </c>
      <c r="S16" s="220"/>
      <c r="T16" s="221" t="str">
        <f t="shared" ref="T16:T19" si="6">R16</f>
        <v/>
      </c>
      <c r="U16" s="222" t="e">
        <f t="shared" si="2"/>
        <v>#VALUE!</v>
      </c>
      <c r="V16" s="222" t="e">
        <f t="shared" si="3"/>
        <v>#VALUE!</v>
      </c>
      <c r="W16" s="223" t="e">
        <f t="shared" si="4"/>
        <v>#VALUE!</v>
      </c>
      <c r="X16" s="224" t="e">
        <f t="shared" si="5"/>
        <v>#VALUE!</v>
      </c>
    </row>
    <row r="17" spans="1:24" ht="15">
      <c r="A17" s="215">
        <v>14</v>
      </c>
      <c r="B17" s="229" t="str">
        <f>IF('LISTA KJM'!B15=0,"",'LISTA KJM'!B15)</f>
        <v/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25"/>
      <c r="O17" s="217"/>
      <c r="P17" s="218"/>
      <c r="Q17" s="219"/>
      <c r="R17" s="230" t="str">
        <f t="shared" si="0"/>
        <v/>
      </c>
      <c r="S17" s="220"/>
      <c r="T17" s="221" t="str">
        <f t="shared" si="6"/>
        <v/>
      </c>
      <c r="U17" s="222" t="e">
        <f t="shared" si="2"/>
        <v>#VALUE!</v>
      </c>
      <c r="V17" s="222" t="e">
        <f t="shared" si="3"/>
        <v>#VALUE!</v>
      </c>
      <c r="W17" s="223" t="e">
        <f t="shared" si="4"/>
        <v>#VALUE!</v>
      </c>
      <c r="X17" s="224" t="e">
        <f t="shared" si="5"/>
        <v>#VALUE!</v>
      </c>
    </row>
    <row r="18" spans="1:24" ht="15">
      <c r="A18" s="215">
        <v>15</v>
      </c>
      <c r="B18" s="229" t="str">
        <f>IF('LISTA KJM'!B16=0,"",'LISTA KJM'!B16)</f>
        <v/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25"/>
      <c r="O18" s="217"/>
      <c r="P18" s="218"/>
      <c r="Q18" s="219"/>
      <c r="R18" s="230" t="str">
        <f t="shared" si="0"/>
        <v/>
      </c>
      <c r="S18" s="220"/>
      <c r="T18" s="221" t="str">
        <f t="shared" si="6"/>
        <v/>
      </c>
      <c r="U18" s="222" t="e">
        <f t="shared" si="2"/>
        <v>#VALUE!</v>
      </c>
      <c r="V18" s="222" t="e">
        <f t="shared" si="3"/>
        <v>#VALUE!</v>
      </c>
      <c r="W18" s="223" t="e">
        <f t="shared" si="4"/>
        <v>#VALUE!</v>
      </c>
      <c r="X18" s="224" t="e">
        <f t="shared" si="5"/>
        <v>#VALUE!</v>
      </c>
    </row>
    <row r="19" spans="1:24" ht="15">
      <c r="A19" s="215">
        <v>16</v>
      </c>
      <c r="B19" s="229" t="str">
        <f>IF('LISTA KJM'!B17=0,"",'LISTA KJM'!B17)</f>
        <v/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25"/>
      <c r="O19" s="217"/>
      <c r="P19" s="218"/>
      <c r="Q19" s="219"/>
      <c r="R19" s="230" t="str">
        <f t="shared" si="0"/>
        <v/>
      </c>
      <c r="S19" s="220"/>
      <c r="T19" s="221" t="str">
        <f t="shared" si="6"/>
        <v/>
      </c>
      <c r="U19" s="222" t="e">
        <f t="shared" si="2"/>
        <v>#VALUE!</v>
      </c>
      <c r="V19" s="222" t="e">
        <f t="shared" si="3"/>
        <v>#VALUE!</v>
      </c>
      <c r="W19" s="223" t="e">
        <f t="shared" si="4"/>
        <v>#VALUE!</v>
      </c>
      <c r="X19" s="224" t="e">
        <f t="shared" si="5"/>
        <v>#VALUE!</v>
      </c>
    </row>
    <row r="20" spans="1:24" ht="15">
      <c r="A20" s="215">
        <v>17</v>
      </c>
      <c r="B20" s="229" t="str">
        <f>IF('LISTA KJM'!B18=0,"",'LISTA KJM'!B18)</f>
        <v/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25"/>
      <c r="O20" s="217"/>
      <c r="P20" s="218"/>
      <c r="Q20" s="219"/>
      <c r="R20" s="230" t="str">
        <f t="shared" si="0"/>
        <v/>
      </c>
      <c r="S20" s="220"/>
    </row>
    <row r="21" spans="1:24" ht="15">
      <c r="A21" s="215">
        <v>18</v>
      </c>
      <c r="B21" s="229" t="str">
        <f>IF('LISTA KJM'!B19=0,"",'LISTA KJM'!B19)</f>
        <v/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25"/>
      <c r="O21" s="217"/>
      <c r="P21" s="218"/>
      <c r="Q21" s="219"/>
      <c r="R21" s="230" t="str">
        <f t="shared" si="0"/>
        <v/>
      </c>
      <c r="S21" s="220"/>
    </row>
    <row r="22" spans="1:24" ht="15">
      <c r="A22" s="215">
        <v>19</v>
      </c>
      <c r="B22" s="229" t="str">
        <f>IF('LISTA KJM'!B20=0,"",'LISTA KJM'!B20)</f>
        <v/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25"/>
      <c r="O22" s="217"/>
      <c r="P22" s="218"/>
      <c r="Q22" s="219"/>
      <c r="R22" s="230" t="str">
        <f t="shared" si="0"/>
        <v/>
      </c>
      <c r="S22" s="220"/>
    </row>
    <row r="23" spans="1:24" ht="15">
      <c r="A23" s="215">
        <v>20</v>
      </c>
      <c r="B23" s="229" t="str">
        <f>IF('LISTA KJM'!B21=0,"",'LISTA KJM'!B21)</f>
        <v/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25"/>
      <c r="O23" s="217"/>
      <c r="P23" s="218"/>
      <c r="Q23" s="219"/>
      <c r="R23" s="230" t="str">
        <f t="shared" si="0"/>
        <v/>
      </c>
      <c r="S23" s="220"/>
    </row>
    <row r="24" spans="1:24" ht="15">
      <c r="A24" s="215">
        <v>21</v>
      </c>
      <c r="B24" s="229" t="str">
        <f>IF('LISTA KJM'!B22=0,"",'LISTA KJM'!B22)</f>
        <v/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25"/>
      <c r="O24" s="217"/>
      <c r="P24" s="218"/>
      <c r="Q24" s="219"/>
      <c r="R24" s="230" t="str">
        <f t="shared" si="0"/>
        <v/>
      </c>
      <c r="S24" s="220"/>
    </row>
    <row r="25" spans="1:24" ht="15">
      <c r="A25" s="215">
        <v>22</v>
      </c>
      <c r="B25" s="229" t="str">
        <f>IF('LISTA KJM'!B23=0,"",'LISTA KJM'!B23)</f>
        <v/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25"/>
      <c r="O25" s="217"/>
      <c r="P25" s="218"/>
      <c r="Q25" s="219"/>
      <c r="R25" s="230" t="str">
        <f t="shared" si="0"/>
        <v/>
      </c>
      <c r="S25" s="220"/>
    </row>
    <row r="26" spans="1:24" ht="15">
      <c r="A26" s="215">
        <v>23</v>
      </c>
      <c r="B26" s="229" t="str">
        <f>IF('LISTA KJM'!B24=0,"",'LISTA KJM'!B24)</f>
        <v/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25"/>
      <c r="O26" s="217"/>
      <c r="P26" s="218"/>
      <c r="Q26" s="219"/>
      <c r="R26" s="230" t="str">
        <f t="shared" si="0"/>
        <v/>
      </c>
      <c r="S26" s="220"/>
    </row>
    <row r="27" spans="1:24" ht="15">
      <c r="A27" s="215">
        <v>24</v>
      </c>
      <c r="B27" s="229" t="str">
        <f>IF('LISTA KJM'!B25=0,"",'LISTA KJM'!B25)</f>
        <v/>
      </c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25"/>
      <c r="O27" s="217"/>
      <c r="P27" s="218"/>
      <c r="Q27" s="219"/>
      <c r="R27" s="230" t="str">
        <f t="shared" si="0"/>
        <v/>
      </c>
      <c r="S27" s="220"/>
    </row>
    <row r="28" spans="1:24" ht="15">
      <c r="A28" s="215">
        <v>25</v>
      </c>
      <c r="B28" s="229" t="str">
        <f>IF('LISTA KJM'!B26=0,"",'LISTA KJM'!B26)</f>
        <v/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25"/>
      <c r="O28" s="217"/>
      <c r="P28" s="218"/>
      <c r="Q28" s="219"/>
      <c r="R28" s="230" t="str">
        <f t="shared" si="0"/>
        <v/>
      </c>
      <c r="S28" s="220"/>
    </row>
    <row r="29" spans="1:24" ht="15">
      <c r="A29" s="215">
        <v>26</v>
      </c>
      <c r="B29" s="229" t="str">
        <f>IF('LISTA KJM'!B27=0,"",'LISTA KJM'!B27)</f>
        <v/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25"/>
      <c r="O29" s="217"/>
      <c r="P29" s="218"/>
      <c r="Q29" s="219"/>
      <c r="R29" s="230" t="str">
        <f t="shared" si="0"/>
        <v/>
      </c>
      <c r="S29" s="220"/>
    </row>
    <row r="30" spans="1:24" ht="15">
      <c r="A30" s="215">
        <v>27</v>
      </c>
      <c r="B30" s="229" t="str">
        <f>IF('LISTA KJM'!B28=0,"",'LISTA KJM'!B28)</f>
        <v/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25"/>
      <c r="O30" s="217"/>
      <c r="P30" s="218"/>
      <c r="Q30" s="219"/>
      <c r="R30" s="230" t="str">
        <f t="shared" si="0"/>
        <v/>
      </c>
      <c r="S30" s="220"/>
    </row>
    <row r="31" spans="1:24" ht="15">
      <c r="A31" s="215">
        <v>28</v>
      </c>
      <c r="B31" s="229" t="str">
        <f>IF('LISTA KJM'!B29=0,"",'LISTA KJM'!B29)</f>
        <v/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25"/>
      <c r="O31" s="217"/>
      <c r="P31" s="218"/>
      <c r="Q31" s="219"/>
      <c r="R31" s="230" t="str">
        <f t="shared" si="0"/>
        <v/>
      </c>
      <c r="S31" s="220"/>
    </row>
    <row r="32" spans="1:24" ht="15">
      <c r="A32" s="215">
        <v>29</v>
      </c>
      <c r="B32" s="229" t="str">
        <f>IF('LISTA KJM'!B30=0,"",'LISTA KJM'!B30)</f>
        <v/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25"/>
      <c r="O32" s="217"/>
      <c r="P32" s="218"/>
      <c r="Q32" s="219"/>
      <c r="R32" s="230" t="str">
        <f t="shared" si="0"/>
        <v/>
      </c>
      <c r="S32" s="220"/>
    </row>
    <row r="33" spans="1:19" ht="15">
      <c r="A33" s="215">
        <v>30</v>
      </c>
      <c r="B33" s="229" t="str">
        <f>IF('LISTA KJM'!B31=0,"",'LISTA KJM'!B31)</f>
        <v/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25"/>
      <c r="O33" s="217"/>
      <c r="P33" s="218"/>
      <c r="Q33" s="219"/>
      <c r="R33" s="230" t="str">
        <f t="shared" si="0"/>
        <v/>
      </c>
      <c r="S33" s="220"/>
    </row>
    <row r="34" spans="1:19" ht="15">
      <c r="A34" s="215">
        <v>31</v>
      </c>
      <c r="B34" s="229" t="str">
        <f>IF('LISTA KJM'!B32=0,"",'LISTA KJM'!B32)</f>
        <v/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25"/>
      <c r="O34" s="217"/>
      <c r="P34" s="218"/>
      <c r="Q34" s="219"/>
      <c r="R34" s="230" t="str">
        <f t="shared" si="0"/>
        <v/>
      </c>
      <c r="S34" s="220"/>
    </row>
    <row r="35" spans="1:19" ht="15">
      <c r="A35" s="215">
        <v>32</v>
      </c>
      <c r="B35" s="229" t="str">
        <f>IF('LISTA KJM'!B33=0,"",'LISTA KJM'!B33)</f>
        <v/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25"/>
      <c r="O35" s="217"/>
      <c r="P35" s="218"/>
      <c r="Q35" s="219"/>
      <c r="R35" s="230" t="str">
        <f t="shared" si="0"/>
        <v/>
      </c>
      <c r="S35" s="220"/>
    </row>
    <row r="36" spans="1:19" ht="15">
      <c r="A36" s="215">
        <v>33</v>
      </c>
      <c r="B36" s="229" t="str">
        <f>IF('LISTA KJM'!B34=0,"",'LISTA KJM'!B34)</f>
        <v/>
      </c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25"/>
      <c r="O36" s="217"/>
      <c r="P36" s="218"/>
      <c r="Q36" s="219"/>
      <c r="R36" s="230" t="str">
        <f t="shared" si="0"/>
        <v/>
      </c>
      <c r="S36" s="220"/>
    </row>
    <row r="37" spans="1:19" ht="15">
      <c r="A37" s="215">
        <v>34</v>
      </c>
      <c r="B37" s="229" t="str">
        <f>IF('LISTA KJM'!B35=0,"",'LISTA KJM'!B35)</f>
        <v/>
      </c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25"/>
      <c r="O37" s="217"/>
      <c r="P37" s="218"/>
      <c r="Q37" s="219"/>
      <c r="R37" s="230" t="str">
        <f t="shared" si="0"/>
        <v/>
      </c>
      <c r="S37" s="220"/>
    </row>
    <row r="38" spans="1:19" ht="15">
      <c r="A38" s="215">
        <v>35</v>
      </c>
      <c r="B38" s="229" t="str">
        <f>IF('LISTA KJM'!B36=0,"",'LISTA KJM'!B36)</f>
        <v/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25"/>
      <c r="O38" s="217"/>
      <c r="P38" s="218"/>
      <c r="Q38" s="219"/>
      <c r="R38" s="230" t="str">
        <f t="shared" si="0"/>
        <v/>
      </c>
      <c r="S38" s="220"/>
    </row>
    <row r="39" spans="1:19" ht="15">
      <c r="A39" s="215">
        <v>36</v>
      </c>
      <c r="B39" s="229" t="str">
        <f>IF('LISTA KJM'!B37=0,"",'LISTA KJM'!B37)</f>
        <v/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25"/>
      <c r="O39" s="217"/>
      <c r="P39" s="218"/>
      <c r="Q39" s="219"/>
      <c r="R39" s="230" t="str">
        <f t="shared" si="0"/>
        <v/>
      </c>
      <c r="S39" s="220"/>
    </row>
    <row r="40" spans="1:19" ht="15">
      <c r="A40" s="215">
        <v>37</v>
      </c>
      <c r="B40" s="229" t="str">
        <f>IF('LISTA KJM'!B38=0,"",'LISTA KJM'!B38)</f>
        <v/>
      </c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25"/>
      <c r="O40" s="217"/>
      <c r="P40" s="218"/>
      <c r="Q40" s="219"/>
      <c r="R40" s="230" t="str">
        <f t="shared" si="0"/>
        <v/>
      </c>
      <c r="S40" s="220"/>
    </row>
    <row r="41" spans="1:19" ht="15">
      <c r="A41" s="215">
        <v>38</v>
      </c>
      <c r="B41" s="229" t="str">
        <f>IF('LISTA KJM'!B39=0,"",'LISTA KJM'!B39)</f>
        <v/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25"/>
      <c r="O41" s="217"/>
      <c r="P41" s="218"/>
      <c r="Q41" s="219"/>
      <c r="R41" s="230" t="str">
        <f t="shared" si="0"/>
        <v/>
      </c>
      <c r="S41" s="220"/>
    </row>
    <row r="42" spans="1:19" ht="15">
      <c r="A42" s="215">
        <v>39</v>
      </c>
      <c r="B42" s="229" t="str">
        <f>IF('LISTA KJM'!B40=0,"",'LISTA KJM'!B40)</f>
        <v/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25"/>
      <c r="O42" s="217"/>
      <c r="P42" s="218"/>
      <c r="Q42" s="219"/>
      <c r="R42" s="230" t="str">
        <f t="shared" si="0"/>
        <v/>
      </c>
      <c r="S42" s="220"/>
    </row>
    <row r="43" spans="1:19" ht="15">
      <c r="A43" s="215">
        <v>40</v>
      </c>
      <c r="B43" s="229" t="str">
        <f>IF('LISTA KJM'!B41=0,"",'LISTA KJM'!B41)</f>
        <v/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25"/>
      <c r="O43" s="217"/>
      <c r="P43" s="218"/>
      <c r="Q43" s="219"/>
      <c r="R43" s="230" t="str">
        <f t="shared" si="0"/>
        <v/>
      </c>
      <c r="S43" s="220"/>
    </row>
  </sheetData>
  <sheetProtection password="DA7B" sheet="1" objects="1" scenarios="1" formatCells="0"/>
  <mergeCells count="7">
    <mergeCell ref="R2:R3"/>
    <mergeCell ref="S2:S3"/>
    <mergeCell ref="A2:A3"/>
    <mergeCell ref="B2:B3"/>
    <mergeCell ref="C2:N2"/>
    <mergeCell ref="P2:P3"/>
    <mergeCell ref="Q2:Q3"/>
  </mergeCells>
  <phoneticPr fontId="3" type="noConversion"/>
  <pageMargins left="0.15748031496062992" right="0.15748031496062992" top="0.19685039370078741" bottom="0.19685039370078741" header="0.15748031496062992" footer="0.1574803149606299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5" enableFormatConditionsCalculation="0">
    <tabColor indexed="11"/>
    <pageSetUpPr fitToPage="1"/>
  </sheetPr>
  <dimension ref="A1:AA43"/>
  <sheetViews>
    <sheetView view="pageBreakPreview" zoomScale="60" zoomScaleNormal="75" workbookViewId="0">
      <selection activeCell="H5" sqref="H5"/>
    </sheetView>
  </sheetViews>
  <sheetFormatPr defaultRowHeight="14.25"/>
  <cols>
    <col min="1" max="1" width="3.5" bestFit="1" customWidth="1"/>
    <col min="2" max="2" width="20" bestFit="1" customWidth="1"/>
    <col min="3" max="3" width="9.125" bestFit="1" customWidth="1"/>
    <col min="4" max="15" width="7.875" customWidth="1"/>
    <col min="16" max="16" width="7.5" customWidth="1"/>
    <col min="17" max="17" width="7.25" customWidth="1"/>
    <col min="18" max="18" width="4.375" customWidth="1"/>
    <col min="19" max="19" width="9" customWidth="1"/>
    <col min="20" max="20" width="5.25" customWidth="1"/>
    <col min="21" max="25" width="9" hidden="1" customWidth="1"/>
  </cols>
  <sheetData>
    <row r="1" spans="1:27" ht="19.5" thickBot="1">
      <c r="A1" s="191" t="s">
        <v>234</v>
      </c>
      <c r="B1" s="191"/>
      <c r="C1" s="191" t="str">
        <f>'Instrukcja obsługi'!B3</f>
        <v>BYDGOSZCZ</v>
      </c>
      <c r="D1" s="191"/>
      <c r="E1" s="191" t="str">
        <f>'Instrukcja obsługi'!B2</f>
        <v>10-11.03.2016</v>
      </c>
      <c r="F1" s="191"/>
      <c r="G1" s="191" t="s">
        <v>237</v>
      </c>
      <c r="H1" s="191" t="str">
        <f>'Instrukcja obsługi'!B4</f>
        <v>K-P</v>
      </c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"/>
      <c r="V1" s="1"/>
      <c r="W1" s="1"/>
      <c r="X1" s="1"/>
      <c r="Y1" s="1"/>
    </row>
    <row r="2" spans="1:27" ht="15">
      <c r="A2" s="359" t="s">
        <v>89</v>
      </c>
      <c r="B2" s="348" t="s">
        <v>0</v>
      </c>
      <c r="C2" s="360" t="s">
        <v>90</v>
      </c>
      <c r="D2" s="359" t="s">
        <v>91</v>
      </c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69"/>
      <c r="P2" s="132" t="s">
        <v>91</v>
      </c>
      <c r="Q2" s="343" t="s">
        <v>92</v>
      </c>
      <c r="R2" s="356" t="s">
        <v>93</v>
      </c>
      <c r="S2" s="356" t="s">
        <v>94</v>
      </c>
      <c r="T2" s="359" t="s">
        <v>78</v>
      </c>
      <c r="U2" s="2"/>
      <c r="V2" s="2"/>
      <c r="W2" s="2"/>
      <c r="X2" s="2"/>
      <c r="Y2" s="2"/>
    </row>
    <row r="3" spans="1:27" ht="15">
      <c r="A3" s="359"/>
      <c r="B3" s="350"/>
      <c r="C3" s="362"/>
      <c r="D3" s="107">
        <v>500</v>
      </c>
      <c r="E3" s="107">
        <v>1000</v>
      </c>
      <c r="F3" s="107">
        <v>1500</v>
      </c>
      <c r="G3" s="107">
        <v>2000</v>
      </c>
      <c r="H3" s="107">
        <v>2500</v>
      </c>
      <c r="I3" s="107">
        <v>3000</v>
      </c>
      <c r="J3" s="107">
        <v>3500</v>
      </c>
      <c r="K3" s="107">
        <v>4000</v>
      </c>
      <c r="L3" s="107">
        <v>4500</v>
      </c>
      <c r="M3" s="107">
        <v>5000</v>
      </c>
      <c r="N3" s="107">
        <v>5500</v>
      </c>
      <c r="O3" s="131">
        <v>6000</v>
      </c>
      <c r="P3" s="133" t="s">
        <v>95</v>
      </c>
      <c r="Q3" s="343"/>
      <c r="R3" s="356"/>
      <c r="S3" s="356"/>
      <c r="T3" s="359"/>
      <c r="U3" s="2" t="s">
        <v>96</v>
      </c>
      <c r="V3" s="2" t="s">
        <v>97</v>
      </c>
      <c r="W3" s="2" t="s">
        <v>98</v>
      </c>
      <c r="X3" s="2" t="s">
        <v>99</v>
      </c>
      <c r="Y3" s="2" t="s">
        <v>77</v>
      </c>
    </row>
    <row r="4" spans="1:27" ht="15">
      <c r="A4" s="178">
        <v>1</v>
      </c>
      <c r="B4" s="231" t="str">
        <f>IF('LISTA MJM'!B3=0,"",'LISTA MJM'!B3)</f>
        <v>KOWLSKI JAN</v>
      </c>
      <c r="C4" s="232">
        <f>IF('LISTA MJM'!E3=0,"",'LISTA MJM'!E3)</f>
        <v>2000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5"/>
      <c r="P4" s="326">
        <v>1.7362268518518516E-2</v>
      </c>
      <c r="Q4" s="327">
        <v>200</v>
      </c>
      <c r="R4" s="328">
        <v>36</v>
      </c>
      <c r="S4" s="233">
        <f>IF(P4/12=0,"",P4/12)</f>
        <v>1.4468557098765431E-3</v>
      </c>
      <c r="T4" s="330">
        <v>205</v>
      </c>
      <c r="U4" s="3">
        <f>S4</f>
        <v>1.4468557098765431E-3</v>
      </c>
      <c r="V4" s="4">
        <f>(MINUTE(U4)*60+SECOND(U4))</f>
        <v>125</v>
      </c>
      <c r="W4" s="4">
        <f>V4/500</f>
        <v>0.25</v>
      </c>
      <c r="X4" s="5">
        <f>POWER(W4,3)</f>
        <v>1.5625E-2</v>
      </c>
      <c r="Y4" s="6">
        <f>2.8/X4</f>
        <v>179.2</v>
      </c>
    </row>
    <row r="5" spans="1:27" ht="15">
      <c r="A5" s="178">
        <v>2</v>
      </c>
      <c r="B5" s="231" t="str">
        <f>IF('LISTA MJM'!B4=0,"",'LISTA MJM'!B4)</f>
        <v>JURCZYK JAN</v>
      </c>
      <c r="C5" s="232">
        <f>IF('LISTA MJM'!E4=0,"",'LISTA MJM'!E4)</f>
        <v>2001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5"/>
      <c r="P5" s="326">
        <v>1.6322916666666666E-2</v>
      </c>
      <c r="Q5" s="327">
        <v>150</v>
      </c>
      <c r="R5" s="328">
        <v>22</v>
      </c>
      <c r="S5" s="233">
        <f t="shared" ref="S5:S43" si="0">IF(P5/12=0,"",P5/12)</f>
        <v>1.3602430555555555E-3</v>
      </c>
      <c r="T5" s="330">
        <v>236</v>
      </c>
      <c r="U5" s="3">
        <f t="shared" ref="U5:U21" si="1">S5</f>
        <v>1.3602430555555555E-3</v>
      </c>
      <c r="V5" s="4">
        <f t="shared" ref="V5:V21" si="2">(MINUTE(U5)*60+SECOND(U5))</f>
        <v>118</v>
      </c>
      <c r="W5" s="4">
        <f t="shared" ref="W5:W21" si="3">V5/500</f>
        <v>0.23599999999999999</v>
      </c>
      <c r="X5" s="5">
        <f t="shared" ref="X5:X21" si="4">POWER(W5,3)</f>
        <v>1.3144255999999998E-2</v>
      </c>
      <c r="Y5" s="6">
        <f t="shared" ref="Y5:Y21" si="5">2.8/X5</f>
        <v>213.02080543775168</v>
      </c>
    </row>
    <row r="6" spans="1:27" ht="15">
      <c r="A6" s="178">
        <v>3</v>
      </c>
      <c r="B6" s="231" t="str">
        <f>IF('LISTA MJM'!B5=0,"",'LISTA MJM'!B5)</f>
        <v/>
      </c>
      <c r="C6" s="232" t="str">
        <f>IF('LISTA MJM'!E5=0,"",'LISTA MJM'!E5)</f>
        <v/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9"/>
      <c r="P6" s="326"/>
      <c r="Q6" s="327"/>
      <c r="R6" s="328"/>
      <c r="S6" s="233" t="str">
        <f t="shared" si="0"/>
        <v/>
      </c>
      <c r="T6" s="330"/>
      <c r="U6" s="3" t="str">
        <f t="shared" si="1"/>
        <v/>
      </c>
      <c r="V6" s="4" t="e">
        <f t="shared" si="2"/>
        <v>#VALUE!</v>
      </c>
      <c r="W6" s="4" t="e">
        <f t="shared" si="3"/>
        <v>#VALUE!</v>
      </c>
      <c r="X6" s="5" t="e">
        <f t="shared" si="4"/>
        <v>#VALUE!</v>
      </c>
      <c r="Y6" s="6" t="e">
        <f t="shared" si="5"/>
        <v>#VALUE!</v>
      </c>
    </row>
    <row r="7" spans="1:27" ht="15">
      <c r="A7" s="178">
        <v>4</v>
      </c>
      <c r="B7" s="231" t="str">
        <f>IF('LISTA MJM'!B6=0,"",'LISTA MJM'!B6)</f>
        <v/>
      </c>
      <c r="C7" s="232" t="str">
        <f>IF('LISTA MJM'!E6=0,"",'LISTA MJM'!E6)</f>
        <v/>
      </c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5"/>
      <c r="P7" s="326"/>
      <c r="Q7" s="327"/>
      <c r="R7" s="328"/>
      <c r="S7" s="233" t="str">
        <f t="shared" si="0"/>
        <v/>
      </c>
      <c r="T7" s="330"/>
      <c r="U7" s="3" t="str">
        <f t="shared" si="1"/>
        <v/>
      </c>
      <c r="V7" s="4" t="e">
        <f t="shared" si="2"/>
        <v>#VALUE!</v>
      </c>
      <c r="W7" s="4" t="e">
        <f t="shared" si="3"/>
        <v>#VALUE!</v>
      </c>
      <c r="X7" s="5" t="e">
        <f t="shared" si="4"/>
        <v>#VALUE!</v>
      </c>
      <c r="Y7" s="6" t="e">
        <f t="shared" si="5"/>
        <v>#VALUE!</v>
      </c>
    </row>
    <row r="8" spans="1:27" ht="15">
      <c r="A8" s="178">
        <v>5</v>
      </c>
      <c r="B8" s="231" t="str">
        <f>IF('LISTA MJM'!B7=0,"",'LISTA MJM'!B7)</f>
        <v/>
      </c>
      <c r="C8" s="232" t="str">
        <f>IF('LISTA MJM'!E7=0,"",'LISTA MJM'!E7)</f>
        <v/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5"/>
      <c r="P8" s="326"/>
      <c r="Q8" s="327"/>
      <c r="R8" s="328"/>
      <c r="S8" s="233" t="str">
        <f t="shared" si="0"/>
        <v/>
      </c>
      <c r="T8" s="330"/>
      <c r="U8" s="3" t="str">
        <f t="shared" si="1"/>
        <v/>
      </c>
      <c r="V8" s="4" t="e">
        <f t="shared" si="2"/>
        <v>#VALUE!</v>
      </c>
      <c r="W8" s="4" t="e">
        <f t="shared" si="3"/>
        <v>#VALUE!</v>
      </c>
      <c r="X8" s="5" t="e">
        <f t="shared" si="4"/>
        <v>#VALUE!</v>
      </c>
      <c r="Y8" s="6" t="e">
        <f t="shared" si="5"/>
        <v>#VALUE!</v>
      </c>
    </row>
    <row r="9" spans="1:27" ht="15">
      <c r="A9" s="178">
        <v>6</v>
      </c>
      <c r="B9" s="231" t="str">
        <f>IF('LISTA MJM'!B8=0,"",'LISTA MJM'!B8)</f>
        <v/>
      </c>
      <c r="C9" s="232" t="str">
        <f>IF('LISTA MJM'!E8=0,"",'LISTA MJM'!E8)</f>
        <v/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5"/>
      <c r="P9" s="326"/>
      <c r="Q9" s="327"/>
      <c r="R9" s="328"/>
      <c r="S9" s="233" t="str">
        <f t="shared" si="0"/>
        <v/>
      </c>
      <c r="T9" s="330"/>
      <c r="U9" s="3" t="str">
        <f t="shared" si="1"/>
        <v/>
      </c>
      <c r="V9" s="4" t="e">
        <f t="shared" si="2"/>
        <v>#VALUE!</v>
      </c>
      <c r="W9" s="4" t="e">
        <f t="shared" si="3"/>
        <v>#VALUE!</v>
      </c>
      <c r="X9" s="5" t="e">
        <f t="shared" si="4"/>
        <v>#VALUE!</v>
      </c>
      <c r="Y9" s="6" t="e">
        <f t="shared" si="5"/>
        <v>#VALUE!</v>
      </c>
    </row>
    <row r="10" spans="1:27" ht="15">
      <c r="A10" s="178">
        <v>7</v>
      </c>
      <c r="B10" s="231" t="str">
        <f>IF('LISTA MJM'!B9=0,"",'LISTA MJM'!B9)</f>
        <v/>
      </c>
      <c r="C10" s="232" t="str">
        <f>IF('LISTA MJM'!E9=0,"",'LISTA MJM'!E9)</f>
        <v/>
      </c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326"/>
      <c r="Q10" s="327"/>
      <c r="R10" s="328"/>
      <c r="S10" s="233" t="str">
        <f t="shared" si="0"/>
        <v/>
      </c>
      <c r="T10" s="330"/>
      <c r="U10" s="3" t="str">
        <f t="shared" si="1"/>
        <v/>
      </c>
      <c r="V10" s="4" t="e">
        <f t="shared" si="2"/>
        <v>#VALUE!</v>
      </c>
      <c r="W10" s="4" t="e">
        <f t="shared" si="3"/>
        <v>#VALUE!</v>
      </c>
      <c r="X10" s="5" t="e">
        <f t="shared" si="4"/>
        <v>#VALUE!</v>
      </c>
      <c r="Y10" s="6" t="e">
        <f t="shared" si="5"/>
        <v>#VALUE!</v>
      </c>
    </row>
    <row r="11" spans="1:27" ht="15">
      <c r="A11" s="178">
        <v>8</v>
      </c>
      <c r="B11" s="231" t="str">
        <f>IF('LISTA MJM'!B10=0,"",'LISTA MJM'!B10)</f>
        <v/>
      </c>
      <c r="C11" s="232" t="str">
        <f>IF('LISTA MJM'!E10=0,"",'LISTA MJM'!E10)</f>
        <v/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5"/>
      <c r="P11" s="326"/>
      <c r="Q11" s="327"/>
      <c r="R11" s="328"/>
      <c r="S11" s="233" t="str">
        <f t="shared" si="0"/>
        <v/>
      </c>
      <c r="T11" s="330"/>
      <c r="U11" s="3" t="str">
        <f t="shared" si="1"/>
        <v/>
      </c>
      <c r="V11" s="4" t="e">
        <f t="shared" si="2"/>
        <v>#VALUE!</v>
      </c>
      <c r="W11" s="4" t="e">
        <f t="shared" si="3"/>
        <v>#VALUE!</v>
      </c>
      <c r="X11" s="5" t="e">
        <f t="shared" si="4"/>
        <v>#VALUE!</v>
      </c>
      <c r="Y11" s="6" t="e">
        <f t="shared" si="5"/>
        <v>#VALUE!</v>
      </c>
      <c r="Z11" s="90"/>
    </row>
    <row r="12" spans="1:27" ht="15">
      <c r="A12" s="178">
        <v>9</v>
      </c>
      <c r="B12" s="231" t="str">
        <f>IF('LISTA MJM'!B11=0,"",'LISTA MJM'!B11)</f>
        <v/>
      </c>
      <c r="C12" s="232" t="str">
        <f>IF('LISTA MJM'!E11=0,"",'LISTA MJM'!E11)</f>
        <v/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5"/>
      <c r="P12" s="326"/>
      <c r="Q12" s="327"/>
      <c r="R12" s="328"/>
      <c r="S12" s="233" t="str">
        <f t="shared" si="0"/>
        <v/>
      </c>
      <c r="T12" s="330"/>
      <c r="U12" s="3" t="str">
        <f t="shared" si="1"/>
        <v/>
      </c>
      <c r="V12" s="4" t="e">
        <f t="shared" si="2"/>
        <v>#VALUE!</v>
      </c>
      <c r="W12" s="4" t="e">
        <f t="shared" si="3"/>
        <v>#VALUE!</v>
      </c>
      <c r="X12" s="5" t="e">
        <f t="shared" si="4"/>
        <v>#VALUE!</v>
      </c>
      <c r="Y12" s="6" t="e">
        <f t="shared" si="5"/>
        <v>#VALUE!</v>
      </c>
    </row>
    <row r="13" spans="1:27" ht="15">
      <c r="A13" s="178">
        <v>10</v>
      </c>
      <c r="B13" s="231" t="str">
        <f>IF('LISTA MJM'!B12=0,"",'LISTA MJM'!B12)</f>
        <v/>
      </c>
      <c r="C13" s="232" t="str">
        <f>IF('LISTA MJM'!E12=0,"",'LISTA MJM'!E12)</f>
        <v/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5"/>
      <c r="P13" s="326"/>
      <c r="Q13" s="327"/>
      <c r="R13" s="328"/>
      <c r="S13" s="233" t="str">
        <f t="shared" si="0"/>
        <v/>
      </c>
      <c r="T13" s="330"/>
      <c r="U13" s="3" t="str">
        <f t="shared" si="1"/>
        <v/>
      </c>
      <c r="V13" s="4" t="e">
        <f t="shared" si="2"/>
        <v>#VALUE!</v>
      </c>
      <c r="W13" s="4" t="e">
        <f t="shared" si="3"/>
        <v>#VALUE!</v>
      </c>
      <c r="X13" s="5" t="e">
        <f t="shared" si="4"/>
        <v>#VALUE!</v>
      </c>
      <c r="Y13" s="6" t="e">
        <f t="shared" si="5"/>
        <v>#VALUE!</v>
      </c>
    </row>
    <row r="14" spans="1:27" ht="15">
      <c r="A14" s="178">
        <v>11</v>
      </c>
      <c r="B14" s="231" t="str">
        <f>IF('LISTA MJM'!B13=0,"",'LISTA MJM'!B13)</f>
        <v/>
      </c>
      <c r="C14" s="232" t="str">
        <f>IF('LISTA MJM'!E13=0,"",'LISTA MJM'!E13)</f>
        <v/>
      </c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5"/>
      <c r="P14" s="326"/>
      <c r="Q14" s="327"/>
      <c r="R14" s="328"/>
      <c r="S14" s="233" t="str">
        <f t="shared" si="0"/>
        <v/>
      </c>
      <c r="T14" s="330"/>
      <c r="U14" s="3" t="str">
        <f t="shared" si="1"/>
        <v/>
      </c>
      <c r="V14" s="4" t="e">
        <f t="shared" si="2"/>
        <v>#VALUE!</v>
      </c>
      <c r="W14" s="4" t="e">
        <f t="shared" si="3"/>
        <v>#VALUE!</v>
      </c>
      <c r="X14" s="5" t="e">
        <f t="shared" si="4"/>
        <v>#VALUE!</v>
      </c>
      <c r="Y14" s="6" t="e">
        <f t="shared" si="5"/>
        <v>#VALUE!</v>
      </c>
    </row>
    <row r="15" spans="1:27" ht="15">
      <c r="A15" s="178">
        <v>12</v>
      </c>
      <c r="B15" s="231" t="str">
        <f>IF('LISTA MJM'!B14=0,"",'LISTA MJM'!B14)</f>
        <v/>
      </c>
      <c r="C15" s="232" t="str">
        <f>IF('LISTA MJM'!E14=0,"",'LISTA MJM'!E14)</f>
        <v/>
      </c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5"/>
      <c r="P15" s="326"/>
      <c r="Q15" s="327"/>
      <c r="R15" s="328"/>
      <c r="S15" s="233" t="str">
        <f t="shared" si="0"/>
        <v/>
      </c>
      <c r="T15" s="330"/>
      <c r="U15" s="3" t="str">
        <f t="shared" si="1"/>
        <v/>
      </c>
      <c r="V15" s="4" t="e">
        <f t="shared" si="2"/>
        <v>#VALUE!</v>
      </c>
      <c r="W15" s="4" t="e">
        <f t="shared" si="3"/>
        <v>#VALUE!</v>
      </c>
      <c r="X15" s="5" t="e">
        <f t="shared" si="4"/>
        <v>#VALUE!</v>
      </c>
      <c r="Y15" s="6" t="e">
        <f t="shared" si="5"/>
        <v>#VALUE!</v>
      </c>
    </row>
    <row r="16" spans="1:27" ht="15">
      <c r="A16" s="178">
        <v>13</v>
      </c>
      <c r="B16" s="231" t="str">
        <f>IF('LISTA MJM'!B15=0,"",'LISTA MJM'!B15)</f>
        <v/>
      </c>
      <c r="C16" s="232" t="str">
        <f>IF('LISTA MJM'!E15=0,"",'LISTA MJM'!E15)</f>
        <v/>
      </c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5"/>
      <c r="P16" s="326"/>
      <c r="Q16" s="327"/>
      <c r="R16" s="328"/>
      <c r="S16" s="233" t="str">
        <f t="shared" si="0"/>
        <v/>
      </c>
      <c r="T16" s="330"/>
      <c r="U16" s="3" t="str">
        <f t="shared" si="1"/>
        <v/>
      </c>
      <c r="V16" s="4" t="e">
        <f t="shared" si="2"/>
        <v>#VALUE!</v>
      </c>
      <c r="W16" s="4" t="e">
        <f t="shared" si="3"/>
        <v>#VALUE!</v>
      </c>
      <c r="X16" s="5" t="e">
        <f t="shared" si="4"/>
        <v>#VALUE!</v>
      </c>
      <c r="Y16" s="6" t="e">
        <f t="shared" si="5"/>
        <v>#VALUE!</v>
      </c>
      <c r="AA16" s="181"/>
    </row>
    <row r="17" spans="1:25" ht="15">
      <c r="A17" s="178">
        <v>14</v>
      </c>
      <c r="B17" s="231" t="str">
        <f>IF('LISTA MJM'!B16=0,"",'LISTA MJM'!B16)</f>
        <v/>
      </c>
      <c r="C17" s="232" t="str">
        <f>IF('LISTA MJM'!E16=0,"",'LISTA MJM'!E16)</f>
        <v/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5"/>
      <c r="P17" s="326"/>
      <c r="Q17" s="327"/>
      <c r="R17" s="328"/>
      <c r="S17" s="233" t="str">
        <f t="shared" si="0"/>
        <v/>
      </c>
      <c r="T17" s="330"/>
      <c r="U17" s="3" t="str">
        <f t="shared" si="1"/>
        <v/>
      </c>
      <c r="V17" s="4" t="e">
        <f t="shared" si="2"/>
        <v>#VALUE!</v>
      </c>
      <c r="W17" s="4" t="e">
        <f t="shared" si="3"/>
        <v>#VALUE!</v>
      </c>
      <c r="X17" s="5" t="e">
        <f t="shared" si="4"/>
        <v>#VALUE!</v>
      </c>
      <c r="Y17" s="6" t="e">
        <f t="shared" si="5"/>
        <v>#VALUE!</v>
      </c>
    </row>
    <row r="18" spans="1:25" ht="15">
      <c r="A18" s="178">
        <v>15</v>
      </c>
      <c r="B18" s="231" t="str">
        <f>IF('LISTA MJM'!B17=0,"",'LISTA MJM'!B17)</f>
        <v/>
      </c>
      <c r="C18" s="232" t="str">
        <f>IF('LISTA MJM'!E17=0,"",'LISTA MJM'!E17)</f>
        <v/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5"/>
      <c r="P18" s="326"/>
      <c r="Q18" s="327"/>
      <c r="R18" s="328"/>
      <c r="S18" s="233" t="str">
        <f t="shared" si="0"/>
        <v/>
      </c>
      <c r="T18" s="330"/>
      <c r="U18" s="3" t="str">
        <f t="shared" si="1"/>
        <v/>
      </c>
      <c r="V18" s="4" t="e">
        <f t="shared" si="2"/>
        <v>#VALUE!</v>
      </c>
      <c r="W18" s="4" t="e">
        <f t="shared" si="3"/>
        <v>#VALUE!</v>
      </c>
      <c r="X18" s="5" t="e">
        <f t="shared" si="4"/>
        <v>#VALUE!</v>
      </c>
      <c r="Y18" s="6" t="e">
        <f t="shared" si="5"/>
        <v>#VALUE!</v>
      </c>
    </row>
    <row r="19" spans="1:25" ht="15">
      <c r="A19" s="178">
        <v>16</v>
      </c>
      <c r="B19" s="231" t="str">
        <f>IF('LISTA MJM'!B18=0,"",'LISTA MJM'!B18)</f>
        <v/>
      </c>
      <c r="C19" s="232" t="str">
        <f>IF('LISTA MJM'!E18=0,"",'LISTA MJM'!E18)</f>
        <v/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5"/>
      <c r="P19" s="326"/>
      <c r="Q19" s="327"/>
      <c r="R19" s="328"/>
      <c r="S19" s="233" t="str">
        <f t="shared" si="0"/>
        <v/>
      </c>
      <c r="T19" s="330"/>
      <c r="U19" s="3" t="str">
        <f t="shared" si="1"/>
        <v/>
      </c>
      <c r="V19" s="4" t="e">
        <f t="shared" si="2"/>
        <v>#VALUE!</v>
      </c>
      <c r="W19" s="4" t="e">
        <f t="shared" si="3"/>
        <v>#VALUE!</v>
      </c>
      <c r="X19" s="5" t="e">
        <f t="shared" si="4"/>
        <v>#VALUE!</v>
      </c>
      <c r="Y19" s="6" t="e">
        <f t="shared" si="5"/>
        <v>#VALUE!</v>
      </c>
    </row>
    <row r="20" spans="1:25" ht="15">
      <c r="A20" s="178">
        <v>17</v>
      </c>
      <c r="B20" s="231" t="str">
        <f>IF('LISTA MJM'!B19=0,"",'LISTA MJM'!B19)</f>
        <v/>
      </c>
      <c r="C20" s="232" t="str">
        <f>IF('LISTA MJM'!E19=0,"",'LISTA MJM'!E19)</f>
        <v/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5"/>
      <c r="P20" s="326"/>
      <c r="Q20" s="327"/>
      <c r="R20" s="328"/>
      <c r="S20" s="233" t="str">
        <f t="shared" si="0"/>
        <v/>
      </c>
      <c r="T20" s="330"/>
      <c r="U20" s="3" t="str">
        <f t="shared" si="1"/>
        <v/>
      </c>
      <c r="V20" s="4" t="e">
        <f t="shared" si="2"/>
        <v>#VALUE!</v>
      </c>
      <c r="W20" s="4" t="e">
        <f t="shared" si="3"/>
        <v>#VALUE!</v>
      </c>
      <c r="X20" s="5" t="e">
        <f t="shared" si="4"/>
        <v>#VALUE!</v>
      </c>
      <c r="Y20" s="6" t="e">
        <f t="shared" si="5"/>
        <v>#VALUE!</v>
      </c>
    </row>
    <row r="21" spans="1:25" ht="15">
      <c r="A21" s="178">
        <v>18</v>
      </c>
      <c r="B21" s="231" t="str">
        <f>IF('LISTA MJM'!B20=0,"",'LISTA MJM'!B20)</f>
        <v/>
      </c>
      <c r="C21" s="232" t="str">
        <f>IF('LISTA MJM'!E20=0,"",'LISTA MJM'!E20)</f>
        <v/>
      </c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5"/>
      <c r="P21" s="326"/>
      <c r="Q21" s="327"/>
      <c r="R21" s="328"/>
      <c r="S21" s="233" t="str">
        <f t="shared" si="0"/>
        <v/>
      </c>
      <c r="T21" s="330"/>
      <c r="U21" s="3" t="str">
        <f t="shared" si="1"/>
        <v/>
      </c>
      <c r="V21" s="4" t="e">
        <f t="shared" si="2"/>
        <v>#VALUE!</v>
      </c>
      <c r="W21" s="4" t="e">
        <f t="shared" si="3"/>
        <v>#VALUE!</v>
      </c>
      <c r="X21" s="5" t="e">
        <f t="shared" si="4"/>
        <v>#VALUE!</v>
      </c>
      <c r="Y21" s="6" t="e">
        <f t="shared" si="5"/>
        <v>#VALUE!</v>
      </c>
    </row>
    <row r="22" spans="1:25" ht="15">
      <c r="A22" s="178">
        <v>19</v>
      </c>
      <c r="B22" s="231" t="str">
        <f>IF('LISTA MJM'!B21=0,"",'LISTA MJM'!B21)</f>
        <v/>
      </c>
      <c r="C22" s="232" t="str">
        <f>IF('LISTA MJM'!E21=0,"",'LISTA MJM'!E21)</f>
        <v/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5"/>
      <c r="P22" s="326"/>
      <c r="Q22" s="327"/>
      <c r="R22" s="328"/>
      <c r="S22" s="233" t="str">
        <f t="shared" si="0"/>
        <v/>
      </c>
      <c r="T22" s="330"/>
    </row>
    <row r="23" spans="1:25" ht="15">
      <c r="A23" s="178">
        <v>20</v>
      </c>
      <c r="B23" s="231" t="str">
        <f>IF('LISTA MJM'!B22=0,"",'LISTA MJM'!B22)</f>
        <v/>
      </c>
      <c r="C23" s="232" t="str">
        <f>IF('LISTA MJM'!E22=0,"",'LISTA MJM'!E22)</f>
        <v/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5"/>
      <c r="P23" s="326"/>
      <c r="Q23" s="327"/>
      <c r="R23" s="328"/>
      <c r="S23" s="233" t="str">
        <f t="shared" si="0"/>
        <v/>
      </c>
      <c r="T23" s="330"/>
    </row>
    <row r="24" spans="1:25" ht="15">
      <c r="A24" s="178">
        <v>21</v>
      </c>
      <c r="B24" s="231" t="str">
        <f>IF('LISTA MJM'!B23=0,"",'LISTA MJM'!B23)</f>
        <v/>
      </c>
      <c r="C24" s="232" t="str">
        <f>IF('LISTA MJM'!E23=0,"",'LISTA MJM'!E23)</f>
        <v/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5"/>
      <c r="P24" s="326"/>
      <c r="Q24" s="327"/>
      <c r="R24" s="328"/>
      <c r="S24" s="233" t="str">
        <f t="shared" si="0"/>
        <v/>
      </c>
      <c r="T24" s="330"/>
    </row>
    <row r="25" spans="1:25" ht="15">
      <c r="A25" s="178">
        <v>22</v>
      </c>
      <c r="B25" s="231" t="str">
        <f>IF('LISTA MJM'!B24=0,"",'LISTA MJM'!B24)</f>
        <v/>
      </c>
      <c r="C25" s="232" t="str">
        <f>IF('LISTA MJM'!E24=0,"",'LISTA MJM'!E24)</f>
        <v/>
      </c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5"/>
      <c r="P25" s="326"/>
      <c r="Q25" s="327"/>
      <c r="R25" s="328"/>
      <c r="S25" s="233" t="str">
        <f t="shared" si="0"/>
        <v/>
      </c>
      <c r="T25" s="330"/>
    </row>
    <row r="26" spans="1:25" ht="15">
      <c r="A26" s="178">
        <v>23</v>
      </c>
      <c r="B26" s="231" t="str">
        <f>IF('LISTA MJM'!B25=0,"",'LISTA MJM'!B25)</f>
        <v/>
      </c>
      <c r="C26" s="232" t="str">
        <f>IF('LISTA MJM'!E25=0,"",'LISTA MJM'!E25)</f>
        <v/>
      </c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5"/>
      <c r="P26" s="326"/>
      <c r="Q26" s="327"/>
      <c r="R26" s="328"/>
      <c r="S26" s="233" t="str">
        <f t="shared" si="0"/>
        <v/>
      </c>
      <c r="T26" s="330"/>
    </row>
    <row r="27" spans="1:25" ht="15">
      <c r="A27" s="178">
        <v>24</v>
      </c>
      <c r="B27" s="231" t="str">
        <f>IF('LISTA MJM'!B26=0,"",'LISTA MJM'!B26)</f>
        <v/>
      </c>
      <c r="C27" s="232" t="str">
        <f>IF('LISTA MJM'!E26=0,"",'LISTA MJM'!E26)</f>
        <v/>
      </c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5"/>
      <c r="P27" s="326"/>
      <c r="Q27" s="327"/>
      <c r="R27" s="328"/>
      <c r="S27" s="233" t="str">
        <f t="shared" si="0"/>
        <v/>
      </c>
      <c r="T27" s="330"/>
    </row>
    <row r="28" spans="1:25" ht="15">
      <c r="A28" s="178">
        <v>25</v>
      </c>
      <c r="B28" s="231" t="str">
        <f>IF('LISTA MJM'!B27=0,"",'LISTA MJM'!B27)</f>
        <v/>
      </c>
      <c r="C28" s="232" t="str">
        <f>IF('LISTA MJM'!E27=0,"",'LISTA MJM'!E27)</f>
        <v/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5"/>
      <c r="P28" s="326"/>
      <c r="Q28" s="327"/>
      <c r="R28" s="328"/>
      <c r="S28" s="233" t="str">
        <f t="shared" si="0"/>
        <v/>
      </c>
      <c r="T28" s="330"/>
    </row>
    <row r="29" spans="1:25" ht="15">
      <c r="A29" s="178">
        <v>26</v>
      </c>
      <c r="B29" s="231" t="str">
        <f>IF('LISTA MJM'!B28=0,"",'LISTA MJM'!B28)</f>
        <v/>
      </c>
      <c r="C29" s="232" t="str">
        <f>IF('LISTA MJM'!E28=0,"",'LISTA MJM'!E28)</f>
        <v/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5"/>
      <c r="P29" s="326"/>
      <c r="Q29" s="327"/>
      <c r="R29" s="328"/>
      <c r="S29" s="233" t="str">
        <f t="shared" si="0"/>
        <v/>
      </c>
      <c r="T29" s="330"/>
    </row>
    <row r="30" spans="1:25" ht="15">
      <c r="A30" s="178">
        <v>27</v>
      </c>
      <c r="B30" s="231" t="str">
        <f>IF('LISTA MJM'!B29=0,"",'LISTA MJM'!B29)</f>
        <v/>
      </c>
      <c r="C30" s="232" t="str">
        <f>IF('LISTA MJM'!E29=0,"",'LISTA MJM'!E29)</f>
        <v/>
      </c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5"/>
      <c r="P30" s="326"/>
      <c r="Q30" s="327"/>
      <c r="R30" s="328"/>
      <c r="S30" s="233" t="str">
        <f t="shared" si="0"/>
        <v/>
      </c>
      <c r="T30" s="330"/>
    </row>
    <row r="31" spans="1:25" ht="15">
      <c r="A31" s="178">
        <v>28</v>
      </c>
      <c r="B31" s="231" t="str">
        <f>IF('LISTA MJM'!B30=0,"",'LISTA MJM'!B30)</f>
        <v/>
      </c>
      <c r="C31" s="232" t="str">
        <f>IF('LISTA MJM'!E30=0,"",'LISTA MJM'!E30)</f>
        <v/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5"/>
      <c r="P31" s="326"/>
      <c r="Q31" s="327"/>
      <c r="R31" s="328"/>
      <c r="S31" s="233" t="str">
        <f t="shared" si="0"/>
        <v/>
      </c>
      <c r="T31" s="330"/>
    </row>
    <row r="32" spans="1:25" ht="15">
      <c r="A32" s="178">
        <v>29</v>
      </c>
      <c r="B32" s="231" t="str">
        <f>IF('LISTA MJM'!B31=0,"",'LISTA MJM'!B31)</f>
        <v/>
      </c>
      <c r="C32" s="232" t="str">
        <f>IF('LISTA MJM'!E31=0,"",'LISTA MJM'!E31)</f>
        <v/>
      </c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5"/>
      <c r="P32" s="326"/>
      <c r="Q32" s="327"/>
      <c r="R32" s="328"/>
      <c r="S32" s="233" t="str">
        <f t="shared" si="0"/>
        <v/>
      </c>
      <c r="T32" s="330"/>
    </row>
    <row r="33" spans="1:20" ht="15">
      <c r="A33" s="178">
        <v>30</v>
      </c>
      <c r="B33" s="231" t="str">
        <f>IF('LISTA MJM'!B32=0,"",'LISTA MJM'!B32)</f>
        <v/>
      </c>
      <c r="C33" s="232" t="str">
        <f>IF('LISTA MJM'!E32=0,"",'LISTA MJM'!E32)</f>
        <v/>
      </c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5"/>
      <c r="P33" s="326"/>
      <c r="Q33" s="327"/>
      <c r="R33" s="328"/>
      <c r="S33" s="233" t="str">
        <f t="shared" si="0"/>
        <v/>
      </c>
      <c r="T33" s="330"/>
    </row>
    <row r="34" spans="1:20" ht="15">
      <c r="A34" s="178">
        <v>31</v>
      </c>
      <c r="B34" s="231" t="str">
        <f>IF('LISTA MJM'!B33=0,"",'LISTA MJM'!B33)</f>
        <v/>
      </c>
      <c r="C34" s="232" t="str">
        <f>IF('LISTA MJM'!E33=0,"",'LISTA MJM'!E33)</f>
        <v/>
      </c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5"/>
      <c r="P34" s="326"/>
      <c r="Q34" s="327"/>
      <c r="R34" s="328"/>
      <c r="S34" s="233" t="str">
        <f t="shared" si="0"/>
        <v/>
      </c>
      <c r="T34" s="330"/>
    </row>
    <row r="35" spans="1:20" ht="15">
      <c r="A35" s="178">
        <v>32</v>
      </c>
      <c r="B35" s="231" t="str">
        <f>IF('LISTA MJM'!B34=0,"",'LISTA MJM'!B34)</f>
        <v/>
      </c>
      <c r="C35" s="232" t="str">
        <f>IF('LISTA MJM'!E34=0,"",'LISTA MJM'!E34)</f>
        <v/>
      </c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5"/>
      <c r="P35" s="326"/>
      <c r="Q35" s="327"/>
      <c r="R35" s="328"/>
      <c r="S35" s="233" t="str">
        <f t="shared" si="0"/>
        <v/>
      </c>
      <c r="T35" s="330"/>
    </row>
    <row r="36" spans="1:20" ht="15">
      <c r="A36" s="178">
        <v>33</v>
      </c>
      <c r="B36" s="231" t="str">
        <f>IF('LISTA MJM'!B35=0,"",'LISTA MJM'!B35)</f>
        <v/>
      </c>
      <c r="C36" s="232" t="str">
        <f>IF('LISTA MJM'!E35=0,"",'LISTA MJM'!E35)</f>
        <v/>
      </c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5"/>
      <c r="P36" s="326"/>
      <c r="Q36" s="327"/>
      <c r="R36" s="328"/>
      <c r="S36" s="233" t="str">
        <f t="shared" si="0"/>
        <v/>
      </c>
      <c r="T36" s="330"/>
    </row>
    <row r="37" spans="1:20" ht="15">
      <c r="A37" s="178">
        <v>34</v>
      </c>
      <c r="B37" s="231" t="str">
        <f>IF('LISTA MJM'!B36=0,"",'LISTA MJM'!B36)</f>
        <v/>
      </c>
      <c r="C37" s="232" t="str">
        <f>IF('LISTA MJM'!E36=0,"",'LISTA MJM'!E36)</f>
        <v/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5"/>
      <c r="P37" s="326"/>
      <c r="Q37" s="327"/>
      <c r="R37" s="328"/>
      <c r="S37" s="233" t="str">
        <f t="shared" si="0"/>
        <v/>
      </c>
      <c r="T37" s="330"/>
    </row>
    <row r="38" spans="1:20" ht="15">
      <c r="A38" s="178">
        <v>35</v>
      </c>
      <c r="B38" s="231" t="str">
        <f>IF('LISTA MJM'!B37=0,"",'LISTA MJM'!B37)</f>
        <v/>
      </c>
      <c r="C38" s="232" t="str">
        <f>IF('LISTA MJM'!E37=0,"",'LISTA MJM'!E37)</f>
        <v/>
      </c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5"/>
      <c r="P38" s="326"/>
      <c r="Q38" s="327"/>
      <c r="R38" s="328"/>
      <c r="S38" s="233" t="str">
        <f t="shared" si="0"/>
        <v/>
      </c>
      <c r="T38" s="330"/>
    </row>
    <row r="39" spans="1:20" ht="15">
      <c r="A39" s="178">
        <v>36</v>
      </c>
      <c r="B39" s="231" t="str">
        <f>IF('LISTA MJM'!B38=0,"",'LISTA MJM'!B38)</f>
        <v/>
      </c>
      <c r="C39" s="232" t="str">
        <f>IF('LISTA MJM'!E38=0,"",'LISTA MJM'!E38)</f>
        <v/>
      </c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5"/>
      <c r="P39" s="326"/>
      <c r="Q39" s="327"/>
      <c r="R39" s="328"/>
      <c r="S39" s="233" t="str">
        <f t="shared" si="0"/>
        <v/>
      </c>
      <c r="T39" s="330"/>
    </row>
    <row r="40" spans="1:20" ht="15">
      <c r="A40" s="178">
        <v>37</v>
      </c>
      <c r="B40" s="231" t="str">
        <f>IF('LISTA MJM'!B39=0,"",'LISTA MJM'!B39)</f>
        <v/>
      </c>
      <c r="C40" s="232" t="str">
        <f>IF('LISTA MJM'!E39=0,"",'LISTA MJM'!E39)</f>
        <v/>
      </c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5"/>
      <c r="P40" s="326"/>
      <c r="Q40" s="327"/>
      <c r="R40" s="328"/>
      <c r="S40" s="233" t="str">
        <f t="shared" si="0"/>
        <v/>
      </c>
      <c r="T40" s="330"/>
    </row>
    <row r="41" spans="1:20" ht="15">
      <c r="A41" s="178">
        <v>38</v>
      </c>
      <c r="B41" s="231" t="str">
        <f>IF('LISTA MJM'!B40=0,"",'LISTA MJM'!B40)</f>
        <v/>
      </c>
      <c r="C41" s="232" t="str">
        <f>IF('LISTA MJM'!E40=0,"",'LISTA MJM'!E40)</f>
        <v/>
      </c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5"/>
      <c r="P41" s="326"/>
      <c r="Q41" s="327"/>
      <c r="R41" s="328"/>
      <c r="S41" s="233" t="str">
        <f t="shared" si="0"/>
        <v/>
      </c>
      <c r="T41" s="330"/>
    </row>
    <row r="42" spans="1:20" ht="15">
      <c r="A42" s="178">
        <v>39</v>
      </c>
      <c r="B42" s="231" t="str">
        <f>IF('LISTA MJM'!B41=0,"",'LISTA MJM'!B41)</f>
        <v/>
      </c>
      <c r="C42" s="232" t="str">
        <f>IF('LISTA MJM'!E41=0,"",'LISTA MJM'!E41)</f>
        <v/>
      </c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5"/>
      <c r="P42" s="326"/>
      <c r="Q42" s="327"/>
      <c r="R42" s="328"/>
      <c r="S42" s="233" t="str">
        <f t="shared" si="0"/>
        <v/>
      </c>
      <c r="T42" s="330"/>
    </row>
    <row r="43" spans="1:20" ht="15">
      <c r="A43" s="178">
        <v>40</v>
      </c>
      <c r="B43" s="231" t="str">
        <f>IF('LISTA MJM'!B42=0,"",'LISTA MJM'!B42)</f>
        <v/>
      </c>
      <c r="C43" s="232" t="str">
        <f>IF('LISTA MJM'!E42=0,"",'LISTA MJM'!E42)</f>
        <v/>
      </c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5"/>
      <c r="P43" s="326"/>
      <c r="Q43" s="327"/>
      <c r="R43" s="328"/>
      <c r="S43" s="233" t="str">
        <f t="shared" si="0"/>
        <v/>
      </c>
      <c r="T43" s="330"/>
    </row>
  </sheetData>
  <sheetProtection password="DA7B" sheet="1" objects="1" scenarios="1" formatCells="0"/>
  <mergeCells count="8">
    <mergeCell ref="R2:R3"/>
    <mergeCell ref="S2:S3"/>
    <mergeCell ref="T2:T3"/>
    <mergeCell ref="A2:A3"/>
    <mergeCell ref="B2:B3"/>
    <mergeCell ref="C2:C3"/>
    <mergeCell ref="D2:O2"/>
    <mergeCell ref="Q2:Q3"/>
  </mergeCells>
  <phoneticPr fontId="3" type="noConversion"/>
  <pageMargins left="0.19685039370078741" right="0.19685039370078741" top="0.19685039370078741" bottom="0.19685039370078741" header="0.15748031496062992" footer="0.15748031496062992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 enableFormatConditionsCalculation="0">
    <tabColor indexed="48"/>
    <pageSetUpPr fitToPage="1"/>
  </sheetPr>
  <dimension ref="A1:N43"/>
  <sheetViews>
    <sheetView view="pageBreakPreview" zoomScale="60" zoomScaleNormal="75" workbookViewId="0">
      <selection activeCell="H5" sqref="H5"/>
    </sheetView>
  </sheetViews>
  <sheetFormatPr defaultRowHeight="14.25"/>
  <cols>
    <col min="1" max="1" width="3.5" bestFit="1" customWidth="1"/>
    <col min="2" max="2" width="21" bestFit="1" customWidth="1"/>
    <col min="3" max="11" width="8.625" customWidth="1"/>
    <col min="12" max="12" width="9.125" customWidth="1"/>
    <col min="13" max="13" width="9" customWidth="1"/>
    <col min="14" max="14" width="9" hidden="1" customWidth="1"/>
  </cols>
  <sheetData>
    <row r="1" spans="1:14" ht="18.75">
      <c r="A1" s="191" t="s">
        <v>235</v>
      </c>
      <c r="B1" s="191"/>
      <c r="C1" s="191"/>
      <c r="D1" s="191"/>
      <c r="E1" s="191"/>
      <c r="F1" s="191"/>
      <c r="G1" s="191" t="str">
        <f>'Instrukcja obsługi'!B3</f>
        <v>BYDGOSZCZ</v>
      </c>
      <c r="H1" s="191"/>
      <c r="I1" s="191" t="str">
        <f>'Instrukcja obsługi'!B2</f>
        <v>10-11.03.2016</v>
      </c>
      <c r="J1" s="191"/>
      <c r="K1" s="191" t="s">
        <v>237</v>
      </c>
      <c r="L1" s="191" t="str">
        <f>'Instrukcja obsługi'!B4</f>
        <v>K-P</v>
      </c>
    </row>
    <row r="2" spans="1:14" ht="15">
      <c r="A2" s="370" t="s">
        <v>89</v>
      </c>
      <c r="B2" s="370" t="s">
        <v>0</v>
      </c>
      <c r="C2" s="107" t="s">
        <v>184</v>
      </c>
      <c r="D2" s="107" t="s">
        <v>185</v>
      </c>
      <c r="E2" s="107">
        <v>1</v>
      </c>
      <c r="F2" s="107">
        <v>2</v>
      </c>
      <c r="G2" s="107">
        <v>3</v>
      </c>
      <c r="H2" s="107">
        <v>4</v>
      </c>
      <c r="I2" s="107">
        <v>5</v>
      </c>
      <c r="J2" s="131">
        <v>6</v>
      </c>
      <c r="K2" s="107">
        <v>7</v>
      </c>
      <c r="L2" s="135" t="s">
        <v>145</v>
      </c>
      <c r="M2" s="107" t="s">
        <v>186</v>
      </c>
      <c r="N2" s="31" t="s">
        <v>192</v>
      </c>
    </row>
    <row r="3" spans="1:14" ht="15">
      <c r="A3" s="370"/>
      <c r="B3" s="370"/>
      <c r="C3" s="107" t="s">
        <v>187</v>
      </c>
      <c r="D3" s="107" t="s">
        <v>188</v>
      </c>
      <c r="E3" s="107" t="s">
        <v>189</v>
      </c>
      <c r="F3" s="107" t="s">
        <v>189</v>
      </c>
      <c r="G3" s="107" t="s">
        <v>189</v>
      </c>
      <c r="H3" s="107" t="s">
        <v>189</v>
      </c>
      <c r="I3" s="107" t="s">
        <v>189</v>
      </c>
      <c r="J3" s="131" t="s">
        <v>189</v>
      </c>
      <c r="K3" s="107" t="s">
        <v>189</v>
      </c>
      <c r="L3" s="135" t="s">
        <v>190</v>
      </c>
      <c r="M3" s="107" t="s">
        <v>191</v>
      </c>
      <c r="N3" s="31"/>
    </row>
    <row r="4" spans="1:14" ht="15">
      <c r="A4" s="100">
        <v>1</v>
      </c>
      <c r="B4" s="229" t="str">
        <f>IF('LISTA KJM'!B2=0,"",'LISTA KJM'!B2)</f>
        <v>KOWALSKA ANNA</v>
      </c>
      <c r="C4" s="236">
        <v>0.5</v>
      </c>
      <c r="D4" s="237">
        <v>30</v>
      </c>
      <c r="E4" s="238">
        <v>30</v>
      </c>
      <c r="F4" s="238">
        <v>30</v>
      </c>
      <c r="G4" s="238">
        <v>30</v>
      </c>
      <c r="H4" s="238">
        <v>30</v>
      </c>
      <c r="I4" s="238">
        <v>30</v>
      </c>
      <c r="J4" s="238">
        <v>30</v>
      </c>
      <c r="K4" s="238">
        <v>30</v>
      </c>
      <c r="L4" s="234">
        <f>IF(SUM(E4:K4)=0,"",SUM(E4:K4))</f>
        <v>210</v>
      </c>
      <c r="M4" s="235">
        <f>IFERROR(C4*D4*L4,"")</f>
        <v>3150</v>
      </c>
      <c r="N4" s="55">
        <v>0.625</v>
      </c>
    </row>
    <row r="5" spans="1:14" ht="15">
      <c r="A5" s="100">
        <v>2</v>
      </c>
      <c r="B5" s="229" t="str">
        <f>IF('LISTA KJM'!B3=0,"",'LISTA KJM'!B3)</f>
        <v>JANKOWSKA ALICJA</v>
      </c>
      <c r="C5" s="239">
        <v>0.56000000000000005</v>
      </c>
      <c r="D5" s="237">
        <v>20</v>
      </c>
      <c r="E5" s="238">
        <v>21</v>
      </c>
      <c r="F5" s="238">
        <v>22</v>
      </c>
      <c r="G5" s="238">
        <v>22</v>
      </c>
      <c r="H5" s="238">
        <v>22</v>
      </c>
      <c r="I5" s="238">
        <v>22</v>
      </c>
      <c r="J5" s="238">
        <v>22</v>
      </c>
      <c r="K5" s="238">
        <v>22</v>
      </c>
      <c r="L5" s="234">
        <f t="shared" ref="L5:L43" si="0">IF(SUM(E5:K5)=0,"",SUM(E5:K5))</f>
        <v>153</v>
      </c>
      <c r="M5" s="235">
        <f t="shared" ref="M5:M43" si="1">IFERROR(C5*D5*L5,"")</f>
        <v>1713.6000000000001</v>
      </c>
      <c r="N5" s="55">
        <v>0.625</v>
      </c>
    </row>
    <row r="6" spans="1:14" ht="15">
      <c r="A6" s="100">
        <v>3</v>
      </c>
      <c r="B6" s="229" t="str">
        <f>IF('LISTA KJM'!B4=0,"",'LISTA KJM'!B4)</f>
        <v>KKKKKKK KK</v>
      </c>
      <c r="C6" s="239">
        <v>0.52</v>
      </c>
      <c r="D6" s="237">
        <v>25</v>
      </c>
      <c r="E6" s="238">
        <v>25</v>
      </c>
      <c r="F6" s="238">
        <v>26</v>
      </c>
      <c r="G6" s="238">
        <v>27</v>
      </c>
      <c r="H6" s="238">
        <v>28</v>
      </c>
      <c r="I6" s="238">
        <v>29</v>
      </c>
      <c r="J6" s="238">
        <v>30</v>
      </c>
      <c r="K6" s="238">
        <v>31</v>
      </c>
      <c r="L6" s="234">
        <f t="shared" si="0"/>
        <v>196</v>
      </c>
      <c r="M6" s="235">
        <f t="shared" si="1"/>
        <v>2548</v>
      </c>
      <c r="N6" s="55">
        <v>0.625</v>
      </c>
    </row>
    <row r="7" spans="1:14" ht="15">
      <c r="A7" s="100">
        <v>4</v>
      </c>
      <c r="B7" s="229" t="str">
        <f>IF('LISTA KJM'!B5=0,"",'LISTA KJM'!B5)</f>
        <v/>
      </c>
      <c r="C7" s="239"/>
      <c r="D7" s="237"/>
      <c r="E7" s="240"/>
      <c r="F7" s="240"/>
      <c r="G7" s="240"/>
      <c r="H7" s="240"/>
      <c r="I7" s="240"/>
      <c r="J7" s="240"/>
      <c r="K7" s="240"/>
      <c r="L7" s="234" t="str">
        <f t="shared" si="0"/>
        <v/>
      </c>
      <c r="M7" s="235" t="str">
        <f t="shared" si="1"/>
        <v/>
      </c>
      <c r="N7" s="55">
        <v>0.625</v>
      </c>
    </row>
    <row r="8" spans="1:14" ht="15">
      <c r="A8" s="100">
        <v>5</v>
      </c>
      <c r="B8" s="229" t="str">
        <f>IF('LISTA KJM'!B6=0,"",'LISTA KJM'!B6)</f>
        <v/>
      </c>
      <c r="C8" s="239"/>
      <c r="D8" s="237"/>
      <c r="E8" s="238"/>
      <c r="F8" s="238"/>
      <c r="G8" s="238"/>
      <c r="H8" s="238"/>
      <c r="I8" s="238"/>
      <c r="J8" s="238"/>
      <c r="K8" s="238"/>
      <c r="L8" s="234" t="str">
        <f t="shared" si="0"/>
        <v/>
      </c>
      <c r="M8" s="235" t="str">
        <f t="shared" si="1"/>
        <v/>
      </c>
      <c r="N8" s="55">
        <v>0.63888888888888895</v>
      </c>
    </row>
    <row r="9" spans="1:14" ht="15">
      <c r="A9" s="100">
        <v>6</v>
      </c>
      <c r="B9" s="229" t="str">
        <f>IF('LISTA KJM'!B7=0,"",'LISTA KJM'!B7)</f>
        <v/>
      </c>
      <c r="C9" s="239"/>
      <c r="D9" s="237"/>
      <c r="E9" s="238"/>
      <c r="F9" s="238"/>
      <c r="G9" s="238"/>
      <c r="H9" s="238"/>
      <c r="I9" s="238"/>
      <c r="J9" s="238"/>
      <c r="K9" s="238"/>
      <c r="L9" s="234" t="str">
        <f t="shared" si="0"/>
        <v/>
      </c>
      <c r="M9" s="235" t="str">
        <f t="shared" si="1"/>
        <v/>
      </c>
      <c r="N9" s="55">
        <v>0.63888888888888895</v>
      </c>
    </row>
    <row r="10" spans="1:14" ht="15">
      <c r="A10" s="100">
        <v>7</v>
      </c>
      <c r="B10" s="229" t="str">
        <f>IF('LISTA KJM'!B8=0,"",'LISTA KJM'!B8)</f>
        <v/>
      </c>
      <c r="C10" s="239"/>
      <c r="D10" s="237"/>
      <c r="E10" s="240"/>
      <c r="F10" s="240"/>
      <c r="G10" s="240"/>
      <c r="H10" s="240"/>
      <c r="I10" s="240"/>
      <c r="J10" s="240"/>
      <c r="K10" s="240"/>
      <c r="L10" s="234" t="str">
        <f t="shared" si="0"/>
        <v/>
      </c>
      <c r="M10" s="235" t="str">
        <f t="shared" si="1"/>
        <v/>
      </c>
      <c r="N10" s="55">
        <v>0.63888888888888895</v>
      </c>
    </row>
    <row r="11" spans="1:14" ht="15">
      <c r="A11" s="100">
        <v>8</v>
      </c>
      <c r="B11" s="229" t="str">
        <f>IF('LISTA KJM'!B9=0,"",'LISTA KJM'!B9)</f>
        <v/>
      </c>
      <c r="C11" s="239"/>
      <c r="D11" s="237"/>
      <c r="E11" s="240"/>
      <c r="F11" s="240"/>
      <c r="G11" s="240"/>
      <c r="H11" s="240"/>
      <c r="I11" s="240"/>
      <c r="J11" s="240"/>
      <c r="K11" s="240"/>
      <c r="L11" s="234" t="str">
        <f t="shared" si="0"/>
        <v/>
      </c>
      <c r="M11" s="235" t="str">
        <f t="shared" si="1"/>
        <v/>
      </c>
      <c r="N11" s="55">
        <v>0.63888888888888895</v>
      </c>
    </row>
    <row r="12" spans="1:14" ht="15">
      <c r="A12" s="100">
        <v>9</v>
      </c>
      <c r="B12" s="229" t="str">
        <f>IF('LISTA KJM'!B10=0,"",'LISTA KJM'!B10)</f>
        <v/>
      </c>
      <c r="C12" s="239"/>
      <c r="D12" s="237"/>
      <c r="E12" s="238"/>
      <c r="F12" s="238"/>
      <c r="G12" s="238"/>
      <c r="H12" s="238"/>
      <c r="I12" s="238"/>
      <c r="J12" s="238"/>
      <c r="K12" s="238"/>
      <c r="L12" s="234" t="str">
        <f t="shared" si="0"/>
        <v/>
      </c>
      <c r="M12" s="235" t="str">
        <f t="shared" si="1"/>
        <v/>
      </c>
      <c r="N12" s="55">
        <v>0.65277777777777779</v>
      </c>
    </row>
    <row r="13" spans="1:14" ht="15">
      <c r="A13" s="100">
        <v>10</v>
      </c>
      <c r="B13" s="229" t="str">
        <f>IF('LISTA KJM'!B11=0,"",'LISTA KJM'!B11)</f>
        <v/>
      </c>
      <c r="C13" s="241"/>
      <c r="D13" s="242"/>
      <c r="E13" s="238"/>
      <c r="F13" s="238"/>
      <c r="G13" s="238"/>
      <c r="H13" s="238"/>
      <c r="I13" s="238"/>
      <c r="J13" s="238"/>
      <c r="K13" s="238"/>
      <c r="L13" s="234" t="str">
        <f t="shared" si="0"/>
        <v/>
      </c>
      <c r="M13" s="235" t="str">
        <f t="shared" si="1"/>
        <v/>
      </c>
      <c r="N13" s="55">
        <v>0.65277777777777779</v>
      </c>
    </row>
    <row r="14" spans="1:14" ht="15">
      <c r="A14" s="100">
        <v>11</v>
      </c>
      <c r="B14" s="229" t="str">
        <f>IF('LISTA KJM'!B12=0,"",'LISTA KJM'!B12)</f>
        <v/>
      </c>
      <c r="C14" s="243"/>
      <c r="D14" s="244"/>
      <c r="E14" s="238"/>
      <c r="F14" s="238"/>
      <c r="G14" s="238"/>
      <c r="H14" s="238"/>
      <c r="I14" s="238"/>
      <c r="J14" s="238"/>
      <c r="K14" s="238"/>
      <c r="L14" s="234" t="str">
        <f t="shared" si="0"/>
        <v/>
      </c>
      <c r="M14" s="235" t="str">
        <f t="shared" si="1"/>
        <v/>
      </c>
      <c r="N14" s="55">
        <v>0.65277777777777801</v>
      </c>
    </row>
    <row r="15" spans="1:14" ht="15">
      <c r="A15" s="100">
        <v>12</v>
      </c>
      <c r="B15" s="229" t="str">
        <f>IF('LISTA KJM'!B13=0,"",'LISTA KJM'!B13)</f>
        <v/>
      </c>
      <c r="C15" s="243"/>
      <c r="D15" s="245"/>
      <c r="E15" s="238"/>
      <c r="F15" s="238"/>
      <c r="G15" s="238"/>
      <c r="H15" s="238"/>
      <c r="I15" s="238"/>
      <c r="J15" s="238"/>
      <c r="K15" s="238"/>
      <c r="L15" s="234" t="str">
        <f t="shared" si="0"/>
        <v/>
      </c>
      <c r="M15" s="235" t="str">
        <f t="shared" si="1"/>
        <v/>
      </c>
      <c r="N15" s="55">
        <v>0.65277777777777801</v>
      </c>
    </row>
    <row r="16" spans="1:14" ht="15">
      <c r="A16" s="100">
        <v>13</v>
      </c>
      <c r="B16" s="229" t="str">
        <f>IF('LISTA KJM'!B14=0,"",'LISTA KJM'!B14)</f>
        <v/>
      </c>
      <c r="C16" s="243"/>
      <c r="D16" s="245"/>
      <c r="E16" s="238"/>
      <c r="F16" s="238"/>
      <c r="G16" s="238"/>
      <c r="H16" s="238"/>
      <c r="I16" s="238"/>
      <c r="J16" s="238"/>
      <c r="K16" s="238"/>
      <c r="L16" s="234" t="str">
        <f t="shared" si="0"/>
        <v/>
      </c>
      <c r="M16" s="235" t="str">
        <f t="shared" si="1"/>
        <v/>
      </c>
    </row>
    <row r="17" spans="1:13" ht="15">
      <c r="A17" s="100">
        <v>14</v>
      </c>
      <c r="B17" s="229" t="str">
        <f>IF('LISTA KJM'!B15=0,"",'LISTA KJM'!B15)</f>
        <v/>
      </c>
      <c r="C17" s="243"/>
      <c r="D17" s="245"/>
      <c r="E17" s="238"/>
      <c r="F17" s="238"/>
      <c r="G17" s="238"/>
      <c r="H17" s="238"/>
      <c r="I17" s="238"/>
      <c r="J17" s="238"/>
      <c r="K17" s="238"/>
      <c r="L17" s="234" t="str">
        <f t="shared" si="0"/>
        <v/>
      </c>
      <c r="M17" s="235" t="str">
        <f t="shared" si="1"/>
        <v/>
      </c>
    </row>
    <row r="18" spans="1:13" ht="15">
      <c r="A18" s="100">
        <v>15</v>
      </c>
      <c r="B18" s="229" t="str">
        <f>IF('LISTA KJM'!B16=0,"",'LISTA KJM'!B16)</f>
        <v/>
      </c>
      <c r="C18" s="243"/>
      <c r="D18" s="245"/>
      <c r="E18" s="246"/>
      <c r="F18" s="240"/>
      <c r="G18" s="246"/>
      <c r="H18" s="246"/>
      <c r="I18" s="246"/>
      <c r="J18" s="246"/>
      <c r="K18" s="246"/>
      <c r="L18" s="234" t="str">
        <f t="shared" si="0"/>
        <v/>
      </c>
      <c r="M18" s="235" t="str">
        <f t="shared" si="1"/>
        <v/>
      </c>
    </row>
    <row r="19" spans="1:13" ht="15">
      <c r="A19" s="100">
        <v>16</v>
      </c>
      <c r="B19" s="229" t="str">
        <f>IF('LISTA KJM'!B17=0,"",'LISTA KJM'!B17)</f>
        <v/>
      </c>
      <c r="C19" s="243"/>
      <c r="D19" s="245"/>
      <c r="E19" s="246"/>
      <c r="F19" s="246"/>
      <c r="G19" s="246"/>
      <c r="H19" s="246"/>
      <c r="I19" s="246"/>
      <c r="J19" s="246"/>
      <c r="K19" s="246"/>
      <c r="L19" s="234" t="str">
        <f t="shared" si="0"/>
        <v/>
      </c>
      <c r="M19" s="235" t="str">
        <f t="shared" si="1"/>
        <v/>
      </c>
    </row>
    <row r="20" spans="1:13" ht="15">
      <c r="A20" s="100">
        <v>17</v>
      </c>
      <c r="B20" s="229" t="str">
        <f>IF('LISTA KJM'!B18=0,"",'LISTA KJM'!B18)</f>
        <v/>
      </c>
      <c r="C20" s="243"/>
      <c r="D20" s="245"/>
      <c r="E20" s="246"/>
      <c r="F20" s="240"/>
      <c r="G20" s="246"/>
      <c r="H20" s="246"/>
      <c r="I20" s="246"/>
      <c r="J20" s="246"/>
      <c r="K20" s="246"/>
      <c r="L20" s="234" t="str">
        <f t="shared" si="0"/>
        <v/>
      </c>
      <c r="M20" s="235" t="str">
        <f t="shared" si="1"/>
        <v/>
      </c>
    </row>
    <row r="21" spans="1:13" ht="15">
      <c r="A21" s="100">
        <v>18</v>
      </c>
      <c r="B21" s="229" t="str">
        <f>IF('LISTA KJM'!B19=0,"",'LISTA KJM'!B19)</f>
        <v/>
      </c>
      <c r="C21" s="243"/>
      <c r="D21" s="245"/>
      <c r="E21" s="246"/>
      <c r="F21" s="246"/>
      <c r="G21" s="246"/>
      <c r="H21" s="246"/>
      <c r="I21" s="246"/>
      <c r="J21" s="246"/>
      <c r="K21" s="246"/>
      <c r="L21" s="234" t="str">
        <f t="shared" si="0"/>
        <v/>
      </c>
      <c r="M21" s="235" t="str">
        <f t="shared" si="1"/>
        <v/>
      </c>
    </row>
    <row r="22" spans="1:13" ht="15">
      <c r="A22" s="100">
        <v>19</v>
      </c>
      <c r="B22" s="229" t="str">
        <f>IF('LISTA KJM'!B20=0,"",'LISTA KJM'!B20)</f>
        <v/>
      </c>
      <c r="C22" s="243"/>
      <c r="D22" s="245"/>
      <c r="E22" s="246"/>
      <c r="F22" s="240"/>
      <c r="G22" s="246"/>
      <c r="H22" s="246"/>
      <c r="I22" s="246"/>
      <c r="J22" s="246"/>
      <c r="K22" s="246"/>
      <c r="L22" s="234" t="str">
        <f t="shared" si="0"/>
        <v/>
      </c>
      <c r="M22" s="235" t="str">
        <f t="shared" si="1"/>
        <v/>
      </c>
    </row>
    <row r="23" spans="1:13" ht="15">
      <c r="A23" s="100">
        <v>20</v>
      </c>
      <c r="B23" s="229" t="str">
        <f>IF('LISTA KJM'!B21=0,"",'LISTA KJM'!B21)</f>
        <v/>
      </c>
      <c r="C23" s="243"/>
      <c r="D23" s="245"/>
      <c r="E23" s="246"/>
      <c r="F23" s="246"/>
      <c r="G23" s="246"/>
      <c r="H23" s="246"/>
      <c r="I23" s="246"/>
      <c r="J23" s="246"/>
      <c r="K23" s="246"/>
      <c r="L23" s="234" t="str">
        <f t="shared" si="0"/>
        <v/>
      </c>
      <c r="M23" s="235" t="str">
        <f t="shared" si="1"/>
        <v/>
      </c>
    </row>
    <row r="24" spans="1:13" ht="15">
      <c r="A24" s="100">
        <v>21</v>
      </c>
      <c r="B24" s="229" t="str">
        <f>IF('LISTA KJM'!B22=0,"",'LISTA KJM'!B22)</f>
        <v/>
      </c>
      <c r="C24" s="243"/>
      <c r="D24" s="245"/>
      <c r="E24" s="246"/>
      <c r="F24" s="240"/>
      <c r="G24" s="246"/>
      <c r="H24" s="246"/>
      <c r="I24" s="246"/>
      <c r="J24" s="246"/>
      <c r="K24" s="246"/>
      <c r="L24" s="234" t="str">
        <f t="shared" si="0"/>
        <v/>
      </c>
      <c r="M24" s="235" t="str">
        <f t="shared" si="1"/>
        <v/>
      </c>
    </row>
    <row r="25" spans="1:13" ht="15">
      <c r="A25" s="100">
        <v>22</v>
      </c>
      <c r="B25" s="229" t="str">
        <f>IF('LISTA KJM'!B23=0,"",'LISTA KJM'!B23)</f>
        <v/>
      </c>
      <c r="C25" s="243"/>
      <c r="D25" s="245"/>
      <c r="E25" s="246"/>
      <c r="F25" s="246"/>
      <c r="G25" s="246"/>
      <c r="H25" s="246"/>
      <c r="I25" s="246"/>
      <c r="J25" s="246"/>
      <c r="K25" s="246"/>
      <c r="L25" s="234" t="str">
        <f t="shared" si="0"/>
        <v/>
      </c>
      <c r="M25" s="235" t="str">
        <f t="shared" si="1"/>
        <v/>
      </c>
    </row>
    <row r="26" spans="1:13" ht="15">
      <c r="A26" s="100">
        <v>23</v>
      </c>
      <c r="B26" s="229" t="str">
        <f>IF('LISTA KJM'!B24=0,"",'LISTA KJM'!B24)</f>
        <v/>
      </c>
      <c r="C26" s="243"/>
      <c r="D26" s="245"/>
      <c r="E26" s="246"/>
      <c r="F26" s="240"/>
      <c r="G26" s="246"/>
      <c r="H26" s="246"/>
      <c r="I26" s="246"/>
      <c r="J26" s="246"/>
      <c r="K26" s="246"/>
      <c r="L26" s="234" t="str">
        <f t="shared" si="0"/>
        <v/>
      </c>
      <c r="M26" s="235" t="str">
        <f t="shared" si="1"/>
        <v/>
      </c>
    </row>
    <row r="27" spans="1:13" ht="15">
      <c r="A27" s="100">
        <v>24</v>
      </c>
      <c r="B27" s="229" t="str">
        <f>IF('LISTA KJM'!B25=0,"",'LISTA KJM'!B25)</f>
        <v/>
      </c>
      <c r="C27" s="243"/>
      <c r="D27" s="245"/>
      <c r="E27" s="246"/>
      <c r="F27" s="246"/>
      <c r="G27" s="246"/>
      <c r="H27" s="246"/>
      <c r="I27" s="246"/>
      <c r="J27" s="246"/>
      <c r="K27" s="246"/>
      <c r="L27" s="234" t="str">
        <f t="shared" si="0"/>
        <v/>
      </c>
      <c r="M27" s="235" t="str">
        <f t="shared" si="1"/>
        <v/>
      </c>
    </row>
    <row r="28" spans="1:13" ht="15">
      <c r="A28" s="100">
        <v>25</v>
      </c>
      <c r="B28" s="229" t="str">
        <f>IF('LISTA KJM'!B26=0,"",'LISTA KJM'!B26)</f>
        <v/>
      </c>
      <c r="C28" s="243"/>
      <c r="D28" s="245"/>
      <c r="E28" s="246"/>
      <c r="F28" s="240"/>
      <c r="G28" s="246"/>
      <c r="H28" s="246"/>
      <c r="I28" s="246"/>
      <c r="J28" s="246"/>
      <c r="K28" s="246"/>
      <c r="L28" s="234" t="str">
        <f t="shared" si="0"/>
        <v/>
      </c>
      <c r="M28" s="235" t="str">
        <f t="shared" si="1"/>
        <v/>
      </c>
    </row>
    <row r="29" spans="1:13" ht="15">
      <c r="A29" s="100">
        <v>26</v>
      </c>
      <c r="B29" s="229" t="str">
        <f>IF('LISTA KJM'!B27=0,"",'LISTA KJM'!B27)</f>
        <v/>
      </c>
      <c r="C29" s="243"/>
      <c r="D29" s="245"/>
      <c r="E29" s="246"/>
      <c r="F29" s="246"/>
      <c r="G29" s="246"/>
      <c r="H29" s="246"/>
      <c r="I29" s="246"/>
      <c r="J29" s="246"/>
      <c r="K29" s="246"/>
      <c r="L29" s="234" t="str">
        <f t="shared" si="0"/>
        <v/>
      </c>
      <c r="M29" s="235" t="str">
        <f t="shared" si="1"/>
        <v/>
      </c>
    </row>
    <row r="30" spans="1:13" ht="15">
      <c r="A30" s="100">
        <v>27</v>
      </c>
      <c r="B30" s="229" t="str">
        <f>IF('LISTA KJM'!B28=0,"",'LISTA KJM'!B28)</f>
        <v/>
      </c>
      <c r="C30" s="243"/>
      <c r="D30" s="245"/>
      <c r="E30" s="246"/>
      <c r="F30" s="240"/>
      <c r="G30" s="246"/>
      <c r="H30" s="246"/>
      <c r="I30" s="246"/>
      <c r="J30" s="246"/>
      <c r="K30" s="246"/>
      <c r="L30" s="234" t="str">
        <f t="shared" si="0"/>
        <v/>
      </c>
      <c r="M30" s="235" t="str">
        <f t="shared" si="1"/>
        <v/>
      </c>
    </row>
    <row r="31" spans="1:13" ht="15">
      <c r="A31" s="100">
        <v>28</v>
      </c>
      <c r="B31" s="229" t="str">
        <f>IF('LISTA KJM'!B29=0,"",'LISTA KJM'!B29)</f>
        <v/>
      </c>
      <c r="C31" s="243"/>
      <c r="D31" s="245"/>
      <c r="E31" s="246"/>
      <c r="F31" s="246"/>
      <c r="G31" s="246"/>
      <c r="H31" s="246"/>
      <c r="I31" s="246"/>
      <c r="J31" s="246"/>
      <c r="K31" s="246"/>
      <c r="L31" s="234" t="str">
        <f t="shared" si="0"/>
        <v/>
      </c>
      <c r="M31" s="235" t="str">
        <f t="shared" si="1"/>
        <v/>
      </c>
    </row>
    <row r="32" spans="1:13" ht="15">
      <c r="A32" s="100">
        <v>29</v>
      </c>
      <c r="B32" s="229" t="str">
        <f>IF('LISTA KJM'!B30=0,"",'LISTA KJM'!B30)</f>
        <v/>
      </c>
      <c r="C32" s="243"/>
      <c r="D32" s="245"/>
      <c r="E32" s="246"/>
      <c r="F32" s="240"/>
      <c r="G32" s="246"/>
      <c r="H32" s="246"/>
      <c r="I32" s="246"/>
      <c r="J32" s="246"/>
      <c r="K32" s="246"/>
      <c r="L32" s="234" t="str">
        <f t="shared" si="0"/>
        <v/>
      </c>
      <c r="M32" s="235" t="str">
        <f t="shared" si="1"/>
        <v/>
      </c>
    </row>
    <row r="33" spans="1:13" ht="15">
      <c r="A33" s="100">
        <v>30</v>
      </c>
      <c r="B33" s="229" t="str">
        <f>IF('LISTA KJM'!B31=0,"",'LISTA KJM'!B31)</f>
        <v/>
      </c>
      <c r="C33" s="243"/>
      <c r="D33" s="245"/>
      <c r="E33" s="246"/>
      <c r="F33" s="246"/>
      <c r="G33" s="246"/>
      <c r="H33" s="246"/>
      <c r="I33" s="246"/>
      <c r="J33" s="246"/>
      <c r="K33" s="246"/>
      <c r="L33" s="234" t="str">
        <f t="shared" si="0"/>
        <v/>
      </c>
      <c r="M33" s="235" t="str">
        <f t="shared" si="1"/>
        <v/>
      </c>
    </row>
    <row r="34" spans="1:13" ht="15">
      <c r="A34" s="100">
        <v>31</v>
      </c>
      <c r="B34" s="229" t="str">
        <f>IF('LISTA KJM'!B32=0,"",'LISTA KJM'!B32)</f>
        <v/>
      </c>
      <c r="C34" s="243"/>
      <c r="D34" s="245"/>
      <c r="E34" s="246"/>
      <c r="F34" s="240"/>
      <c r="G34" s="246"/>
      <c r="H34" s="246"/>
      <c r="I34" s="246"/>
      <c r="J34" s="246"/>
      <c r="K34" s="246"/>
      <c r="L34" s="234" t="str">
        <f t="shared" si="0"/>
        <v/>
      </c>
      <c r="M34" s="235" t="str">
        <f t="shared" si="1"/>
        <v/>
      </c>
    </row>
    <row r="35" spans="1:13" ht="15">
      <c r="A35" s="100">
        <v>32</v>
      </c>
      <c r="B35" s="229" t="str">
        <f>IF('LISTA KJM'!B33=0,"",'LISTA KJM'!B33)</f>
        <v/>
      </c>
      <c r="C35" s="243"/>
      <c r="D35" s="245"/>
      <c r="E35" s="246"/>
      <c r="F35" s="246"/>
      <c r="G35" s="246"/>
      <c r="H35" s="246"/>
      <c r="I35" s="246"/>
      <c r="J35" s="246"/>
      <c r="K35" s="246"/>
      <c r="L35" s="234" t="str">
        <f t="shared" si="0"/>
        <v/>
      </c>
      <c r="M35" s="235" t="str">
        <f t="shared" si="1"/>
        <v/>
      </c>
    </row>
    <row r="36" spans="1:13" ht="15">
      <c r="A36" s="100">
        <v>33</v>
      </c>
      <c r="B36" s="229" t="str">
        <f>IF('LISTA KJM'!B34=0,"",'LISTA KJM'!B34)</f>
        <v/>
      </c>
      <c r="C36" s="243"/>
      <c r="D36" s="245"/>
      <c r="E36" s="246"/>
      <c r="F36" s="240"/>
      <c r="G36" s="246"/>
      <c r="H36" s="246"/>
      <c r="I36" s="246"/>
      <c r="J36" s="246"/>
      <c r="K36" s="246"/>
      <c r="L36" s="234" t="str">
        <f t="shared" si="0"/>
        <v/>
      </c>
      <c r="M36" s="235" t="str">
        <f t="shared" si="1"/>
        <v/>
      </c>
    </row>
    <row r="37" spans="1:13" ht="15">
      <c r="A37" s="100">
        <v>34</v>
      </c>
      <c r="B37" s="229" t="str">
        <f>IF('LISTA KJM'!B35=0,"",'LISTA KJM'!B35)</f>
        <v/>
      </c>
      <c r="C37" s="243"/>
      <c r="D37" s="245"/>
      <c r="E37" s="246"/>
      <c r="F37" s="246"/>
      <c r="G37" s="246"/>
      <c r="H37" s="246"/>
      <c r="I37" s="246"/>
      <c r="J37" s="246"/>
      <c r="K37" s="246"/>
      <c r="L37" s="234" t="str">
        <f t="shared" si="0"/>
        <v/>
      </c>
      <c r="M37" s="235" t="str">
        <f t="shared" si="1"/>
        <v/>
      </c>
    </row>
    <row r="38" spans="1:13" ht="15">
      <c r="A38" s="100">
        <v>35</v>
      </c>
      <c r="B38" s="229" t="str">
        <f>IF('LISTA KJM'!B36=0,"",'LISTA KJM'!B36)</f>
        <v/>
      </c>
      <c r="C38" s="243"/>
      <c r="D38" s="245"/>
      <c r="E38" s="246"/>
      <c r="F38" s="240"/>
      <c r="G38" s="246"/>
      <c r="H38" s="246"/>
      <c r="I38" s="246"/>
      <c r="J38" s="246"/>
      <c r="K38" s="246"/>
      <c r="L38" s="234" t="str">
        <f t="shared" si="0"/>
        <v/>
      </c>
      <c r="M38" s="235" t="str">
        <f t="shared" si="1"/>
        <v/>
      </c>
    </row>
    <row r="39" spans="1:13" ht="15">
      <c r="A39" s="100">
        <v>36</v>
      </c>
      <c r="B39" s="229" t="str">
        <f>IF('LISTA KJM'!B37=0,"",'LISTA KJM'!B37)</f>
        <v/>
      </c>
      <c r="C39" s="243"/>
      <c r="D39" s="245"/>
      <c r="E39" s="246"/>
      <c r="F39" s="246"/>
      <c r="G39" s="246"/>
      <c r="H39" s="246"/>
      <c r="I39" s="246"/>
      <c r="J39" s="246"/>
      <c r="K39" s="246"/>
      <c r="L39" s="234" t="str">
        <f t="shared" si="0"/>
        <v/>
      </c>
      <c r="M39" s="235" t="str">
        <f t="shared" si="1"/>
        <v/>
      </c>
    </row>
    <row r="40" spans="1:13" ht="15">
      <c r="A40" s="100">
        <v>37</v>
      </c>
      <c r="B40" s="229" t="str">
        <f>IF('LISTA KJM'!B38=0,"",'LISTA KJM'!B38)</f>
        <v/>
      </c>
      <c r="C40" s="243"/>
      <c r="D40" s="245"/>
      <c r="E40" s="246"/>
      <c r="F40" s="240"/>
      <c r="G40" s="246"/>
      <c r="H40" s="246"/>
      <c r="I40" s="246"/>
      <c r="J40" s="246"/>
      <c r="K40" s="246"/>
      <c r="L40" s="234" t="str">
        <f t="shared" si="0"/>
        <v/>
      </c>
      <c r="M40" s="235" t="str">
        <f t="shared" si="1"/>
        <v/>
      </c>
    </row>
    <row r="41" spans="1:13" ht="15">
      <c r="A41" s="100">
        <v>38</v>
      </c>
      <c r="B41" s="229" t="str">
        <f>IF('LISTA KJM'!B39=0,"",'LISTA KJM'!B39)</f>
        <v/>
      </c>
      <c r="C41" s="243"/>
      <c r="D41" s="245"/>
      <c r="E41" s="246"/>
      <c r="F41" s="246"/>
      <c r="G41" s="246"/>
      <c r="H41" s="246"/>
      <c r="I41" s="246"/>
      <c r="J41" s="246"/>
      <c r="K41" s="246"/>
      <c r="L41" s="234" t="str">
        <f t="shared" si="0"/>
        <v/>
      </c>
      <c r="M41" s="235" t="str">
        <f t="shared" si="1"/>
        <v/>
      </c>
    </row>
    <row r="42" spans="1:13" ht="15">
      <c r="A42" s="100">
        <v>39</v>
      </c>
      <c r="B42" s="229" t="str">
        <f>IF('LISTA KJM'!B40=0,"",'LISTA KJM'!B40)</f>
        <v/>
      </c>
      <c r="C42" s="243"/>
      <c r="D42" s="245"/>
      <c r="E42" s="246"/>
      <c r="F42" s="240"/>
      <c r="G42" s="246"/>
      <c r="H42" s="246"/>
      <c r="I42" s="246"/>
      <c r="J42" s="246"/>
      <c r="K42" s="246"/>
      <c r="L42" s="234" t="str">
        <f t="shared" si="0"/>
        <v/>
      </c>
      <c r="M42" s="235" t="str">
        <f t="shared" si="1"/>
        <v/>
      </c>
    </row>
    <row r="43" spans="1:13" ht="15">
      <c r="A43" s="100">
        <v>40</v>
      </c>
      <c r="B43" s="229" t="str">
        <f>IF('LISTA KJM'!B41=0,"",'LISTA KJM'!B41)</f>
        <v/>
      </c>
      <c r="C43" s="243"/>
      <c r="D43" s="245"/>
      <c r="E43" s="246"/>
      <c r="F43" s="246"/>
      <c r="G43" s="246"/>
      <c r="H43" s="246"/>
      <c r="I43" s="246"/>
      <c r="J43" s="246"/>
      <c r="K43" s="246"/>
      <c r="L43" s="234" t="str">
        <f t="shared" si="0"/>
        <v/>
      </c>
      <c r="M43" s="235" t="str">
        <f t="shared" si="1"/>
        <v/>
      </c>
    </row>
  </sheetData>
  <sheetProtection password="DA7B" sheet="1" objects="1" scenarios="1" formatCells="0"/>
  <mergeCells count="2">
    <mergeCell ref="A2:A3"/>
    <mergeCell ref="B2:B3"/>
  </mergeCells>
  <phoneticPr fontId="3" type="noConversion"/>
  <pageMargins left="0.19685039370078741" right="0.19685039370078741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 enableFormatConditionsCalculation="0">
    <tabColor indexed="48"/>
    <pageSetUpPr fitToPage="1"/>
  </sheetPr>
  <dimension ref="A1:O43"/>
  <sheetViews>
    <sheetView view="pageBreakPreview" zoomScale="60" zoomScaleNormal="75" workbookViewId="0">
      <selection activeCell="H5" sqref="H5"/>
    </sheetView>
  </sheetViews>
  <sheetFormatPr defaultRowHeight="14.25"/>
  <cols>
    <col min="1" max="1" width="3.625" bestFit="1" customWidth="1"/>
    <col min="2" max="2" width="20.25" customWidth="1"/>
    <col min="3" max="3" width="5.5" bestFit="1" customWidth="1"/>
    <col min="4" max="12" width="9.125" bestFit="1" customWidth="1"/>
    <col min="13" max="13" width="10.125" customWidth="1"/>
    <col min="14" max="14" width="9" customWidth="1"/>
    <col min="15" max="15" width="9.125" hidden="1" customWidth="1"/>
  </cols>
  <sheetData>
    <row r="1" spans="1:15" ht="18.75">
      <c r="A1" s="191" t="s">
        <v>236</v>
      </c>
      <c r="B1" s="191"/>
      <c r="C1" s="191"/>
      <c r="D1" s="191"/>
      <c r="E1" s="191"/>
      <c r="F1" s="191"/>
      <c r="G1" s="191" t="str">
        <f>'Instrukcja obsługi'!B3</f>
        <v>BYDGOSZCZ</v>
      </c>
      <c r="H1" s="191"/>
      <c r="I1" s="191" t="str">
        <f>'Instrukcja obsługi'!B2</f>
        <v>10-11.03.2016</v>
      </c>
      <c r="J1" s="191"/>
      <c r="K1" s="191" t="s">
        <v>238</v>
      </c>
      <c r="L1" s="191" t="str">
        <f>'Instrukcja obsługi'!B4</f>
        <v>K-P</v>
      </c>
      <c r="N1" s="191"/>
    </row>
    <row r="2" spans="1:15" ht="15">
      <c r="A2" s="370" t="s">
        <v>89</v>
      </c>
      <c r="B2" s="370" t="s">
        <v>0</v>
      </c>
      <c r="C2" s="371" t="s">
        <v>183</v>
      </c>
      <c r="D2" s="107" t="s">
        <v>184</v>
      </c>
      <c r="E2" s="107" t="s">
        <v>185</v>
      </c>
      <c r="F2" s="107">
        <v>1</v>
      </c>
      <c r="G2" s="107">
        <v>2</v>
      </c>
      <c r="H2" s="107">
        <v>3</v>
      </c>
      <c r="I2" s="107">
        <v>4</v>
      </c>
      <c r="J2" s="107">
        <v>5</v>
      </c>
      <c r="K2" s="131">
        <v>6</v>
      </c>
      <c r="L2" s="107">
        <v>7</v>
      </c>
      <c r="M2" s="135" t="s">
        <v>145</v>
      </c>
      <c r="N2" s="107" t="s">
        <v>186</v>
      </c>
      <c r="O2" s="31" t="s">
        <v>192</v>
      </c>
    </row>
    <row r="3" spans="1:15" ht="15">
      <c r="A3" s="370"/>
      <c r="B3" s="370"/>
      <c r="C3" s="372"/>
      <c r="D3" s="107" t="s">
        <v>187</v>
      </c>
      <c r="E3" s="107" t="s">
        <v>188</v>
      </c>
      <c r="F3" s="107" t="s">
        <v>189</v>
      </c>
      <c r="G3" s="107" t="s">
        <v>189</v>
      </c>
      <c r="H3" s="107" t="s">
        <v>189</v>
      </c>
      <c r="I3" s="107" t="s">
        <v>189</v>
      </c>
      <c r="J3" s="107" t="s">
        <v>189</v>
      </c>
      <c r="K3" s="131" t="s">
        <v>189</v>
      </c>
      <c r="L3" s="107" t="s">
        <v>189</v>
      </c>
      <c r="M3" s="135" t="s">
        <v>190</v>
      </c>
      <c r="N3" s="107" t="s">
        <v>191</v>
      </c>
      <c r="O3" s="31"/>
    </row>
    <row r="4" spans="1:15" ht="15">
      <c r="A4" s="100">
        <v>1</v>
      </c>
      <c r="B4" s="247" t="str">
        <f>IF('LISTA MJM'!B3=0,"",'LISTA MJM'!B3)</f>
        <v>KOWLSKI JAN</v>
      </c>
      <c r="C4" s="247">
        <f>IF('LISTA MJM'!E3=0,"",'LISTA MJM'!E3)</f>
        <v>2000</v>
      </c>
      <c r="D4" s="239">
        <v>0.6</v>
      </c>
      <c r="E4" s="249">
        <v>50</v>
      </c>
      <c r="F4" s="250">
        <v>36</v>
      </c>
      <c r="G4" s="250">
        <v>36</v>
      </c>
      <c r="H4" s="250">
        <v>36</v>
      </c>
      <c r="I4" s="250">
        <v>36</v>
      </c>
      <c r="J4" s="250">
        <v>36</v>
      </c>
      <c r="K4" s="251">
        <v>36</v>
      </c>
      <c r="L4" s="252">
        <v>36</v>
      </c>
      <c r="M4" s="248">
        <f>IF(SUM(F4:L4)=0,"",SUM(F4:L4))</f>
        <v>252</v>
      </c>
      <c r="N4" s="235">
        <f>IFERROR(D4*E4*M4,"")</f>
        <v>7560</v>
      </c>
      <c r="O4" s="55">
        <v>0.60416666666666663</v>
      </c>
    </row>
    <row r="5" spans="1:15" ht="15">
      <c r="A5" s="100">
        <v>2</v>
      </c>
      <c r="B5" s="247" t="str">
        <f>IF('LISTA MJM'!B4=0,"",'LISTA MJM'!B4)</f>
        <v>JURCZYK JAN</v>
      </c>
      <c r="C5" s="247">
        <f>IF('LISTA MJM'!E4=0,"",'LISTA MJM'!E4)</f>
        <v>2001</v>
      </c>
      <c r="D5" s="239">
        <v>0.5</v>
      </c>
      <c r="E5" s="249">
        <v>20</v>
      </c>
      <c r="F5" s="250">
        <v>30</v>
      </c>
      <c r="G5" s="250">
        <v>30</v>
      </c>
      <c r="H5" s="250">
        <v>30</v>
      </c>
      <c r="I5" s="250">
        <v>30</v>
      </c>
      <c r="J5" s="250">
        <v>30</v>
      </c>
      <c r="K5" s="251">
        <v>30</v>
      </c>
      <c r="L5" s="252">
        <v>30</v>
      </c>
      <c r="M5" s="248">
        <f t="shared" ref="M5:M43" si="0">IF(SUM(F5:L5)=0,"",SUM(F5:L5))</f>
        <v>210</v>
      </c>
      <c r="N5" s="235">
        <f t="shared" ref="N5:N43" si="1">IFERROR(D5*E5*M5,"")</f>
        <v>2100</v>
      </c>
      <c r="O5" s="55">
        <v>0.60416666666666663</v>
      </c>
    </row>
    <row r="6" spans="1:15" ht="15">
      <c r="A6" s="100">
        <v>3</v>
      </c>
      <c r="B6" s="247" t="str">
        <f>IF('LISTA MJM'!B5=0,"",'LISTA MJM'!B5)</f>
        <v/>
      </c>
      <c r="C6" s="247" t="str">
        <f>IF('LISTA MJM'!E5=0,"",'LISTA MJM'!E5)</f>
        <v/>
      </c>
      <c r="D6" s="239"/>
      <c r="E6" s="249"/>
      <c r="F6" s="250"/>
      <c r="G6" s="250"/>
      <c r="H6" s="250"/>
      <c r="I6" s="250"/>
      <c r="J6" s="250"/>
      <c r="K6" s="251"/>
      <c r="L6" s="252"/>
      <c r="M6" s="248" t="str">
        <f t="shared" si="0"/>
        <v/>
      </c>
      <c r="N6" s="235" t="str">
        <f t="shared" si="1"/>
        <v/>
      </c>
      <c r="O6" s="55">
        <v>0.60416666666666696</v>
      </c>
    </row>
    <row r="7" spans="1:15" ht="15">
      <c r="A7" s="100">
        <v>4</v>
      </c>
      <c r="B7" s="247" t="str">
        <f>IF('LISTA MJM'!B6=0,"",'LISTA MJM'!B6)</f>
        <v/>
      </c>
      <c r="C7" s="247" t="str">
        <f>IF('LISTA MJM'!E6=0,"",'LISTA MJM'!E6)</f>
        <v/>
      </c>
      <c r="D7" s="239"/>
      <c r="E7" s="249"/>
      <c r="F7" s="250"/>
      <c r="G7" s="250"/>
      <c r="H7" s="250"/>
      <c r="I7" s="250"/>
      <c r="J7" s="250"/>
      <c r="K7" s="251"/>
      <c r="L7" s="252"/>
      <c r="M7" s="248" t="str">
        <f t="shared" si="0"/>
        <v/>
      </c>
      <c r="N7" s="235" t="str">
        <f t="shared" si="1"/>
        <v/>
      </c>
      <c r="O7" s="55">
        <v>0.60416666666666696</v>
      </c>
    </row>
    <row r="8" spans="1:15" ht="15">
      <c r="A8" s="100">
        <v>5</v>
      </c>
      <c r="B8" s="247" t="str">
        <f>IF('LISTA MJM'!B7=0,"",'LISTA MJM'!B7)</f>
        <v/>
      </c>
      <c r="C8" s="247" t="str">
        <f>IF('LISTA MJM'!E7=0,"",'LISTA MJM'!E7)</f>
        <v/>
      </c>
      <c r="D8" s="239"/>
      <c r="E8" s="249"/>
      <c r="F8" s="250"/>
      <c r="G8" s="250"/>
      <c r="H8" s="250"/>
      <c r="I8" s="250"/>
      <c r="J8" s="250"/>
      <c r="K8" s="251"/>
      <c r="L8" s="252"/>
      <c r="M8" s="248" t="str">
        <f t="shared" si="0"/>
        <v/>
      </c>
      <c r="N8" s="235" t="str">
        <f t="shared" si="1"/>
        <v/>
      </c>
      <c r="O8" s="55">
        <v>0.61805555555555558</v>
      </c>
    </row>
    <row r="9" spans="1:15" ht="15">
      <c r="A9" s="100">
        <v>6</v>
      </c>
      <c r="B9" s="247" t="str">
        <f>IF('LISTA MJM'!B8=0,"",'LISTA MJM'!B8)</f>
        <v/>
      </c>
      <c r="C9" s="247" t="str">
        <f>IF('LISTA MJM'!E8=0,"",'LISTA MJM'!E8)</f>
        <v/>
      </c>
      <c r="D9" s="239"/>
      <c r="E9" s="249"/>
      <c r="F9" s="250"/>
      <c r="G9" s="250"/>
      <c r="H9" s="250"/>
      <c r="I9" s="250"/>
      <c r="J9" s="250"/>
      <c r="K9" s="251"/>
      <c r="L9" s="252"/>
      <c r="M9" s="248" t="str">
        <f t="shared" si="0"/>
        <v/>
      </c>
      <c r="N9" s="235" t="str">
        <f t="shared" si="1"/>
        <v/>
      </c>
      <c r="O9" s="55">
        <v>0.61805555555555558</v>
      </c>
    </row>
    <row r="10" spans="1:15" ht="15">
      <c r="A10" s="100">
        <v>7</v>
      </c>
      <c r="B10" s="247" t="str">
        <f>IF('LISTA MJM'!B9=0,"",'LISTA MJM'!B9)</f>
        <v/>
      </c>
      <c r="C10" s="247" t="str">
        <f>IF('LISTA MJM'!E9=0,"",'LISTA MJM'!E9)</f>
        <v/>
      </c>
      <c r="D10" s="239"/>
      <c r="E10" s="249"/>
      <c r="F10" s="250"/>
      <c r="G10" s="250"/>
      <c r="H10" s="250"/>
      <c r="I10" s="250"/>
      <c r="J10" s="250"/>
      <c r="K10" s="251"/>
      <c r="L10" s="252"/>
      <c r="M10" s="248" t="str">
        <f t="shared" si="0"/>
        <v/>
      </c>
      <c r="N10" s="235" t="str">
        <f t="shared" si="1"/>
        <v/>
      </c>
      <c r="O10" s="55">
        <v>0.61805555555555602</v>
      </c>
    </row>
    <row r="11" spans="1:15" ht="15">
      <c r="A11" s="100">
        <v>8</v>
      </c>
      <c r="B11" s="247" t="str">
        <f>IF('LISTA MJM'!B10=0,"",'LISTA MJM'!B10)</f>
        <v/>
      </c>
      <c r="C11" s="247" t="str">
        <f>IF('LISTA MJM'!E10=0,"",'LISTA MJM'!E10)</f>
        <v/>
      </c>
      <c r="D11" s="239"/>
      <c r="E11" s="249"/>
      <c r="F11" s="250"/>
      <c r="G11" s="250"/>
      <c r="H11" s="250"/>
      <c r="I11" s="250"/>
      <c r="J11" s="250"/>
      <c r="K11" s="251"/>
      <c r="L11" s="252"/>
      <c r="M11" s="248" t="str">
        <f t="shared" si="0"/>
        <v/>
      </c>
      <c r="N11" s="235" t="str">
        <f t="shared" si="1"/>
        <v/>
      </c>
      <c r="O11" s="55">
        <v>0.61805555555555602</v>
      </c>
    </row>
    <row r="12" spans="1:15" ht="15">
      <c r="A12" s="100">
        <v>9</v>
      </c>
      <c r="B12" s="247" t="str">
        <f>IF('LISTA MJM'!B11=0,"",'LISTA MJM'!B11)</f>
        <v/>
      </c>
      <c r="C12" s="247" t="str">
        <f>IF('LISTA MJM'!E11=0,"",'LISTA MJM'!E11)</f>
        <v/>
      </c>
      <c r="D12" s="239"/>
      <c r="E12" s="249"/>
      <c r="F12" s="250"/>
      <c r="G12" s="250"/>
      <c r="H12" s="250"/>
      <c r="I12" s="250"/>
      <c r="J12" s="250"/>
      <c r="K12" s="251"/>
      <c r="L12" s="252"/>
      <c r="M12" s="248" t="str">
        <f t="shared" si="0"/>
        <v/>
      </c>
      <c r="N12" s="235" t="str">
        <f t="shared" si="1"/>
        <v/>
      </c>
      <c r="O12" s="55">
        <v>0.63194444444444442</v>
      </c>
    </row>
    <row r="13" spans="1:15" ht="15">
      <c r="A13" s="100">
        <v>10</v>
      </c>
      <c r="B13" s="247" t="str">
        <f>IF('LISTA MJM'!B12=0,"",'LISTA MJM'!B12)</f>
        <v/>
      </c>
      <c r="C13" s="247" t="str">
        <f>IF('LISTA MJM'!E12=0,"",'LISTA MJM'!E12)</f>
        <v/>
      </c>
      <c r="D13" s="239"/>
      <c r="E13" s="249"/>
      <c r="F13" s="250"/>
      <c r="G13" s="250"/>
      <c r="H13" s="250"/>
      <c r="I13" s="250"/>
      <c r="J13" s="250"/>
      <c r="K13" s="251"/>
      <c r="L13" s="252"/>
      <c r="M13" s="248" t="str">
        <f t="shared" si="0"/>
        <v/>
      </c>
      <c r="N13" s="235" t="str">
        <f t="shared" si="1"/>
        <v/>
      </c>
      <c r="O13" s="55">
        <v>0.63194444444444442</v>
      </c>
    </row>
    <row r="14" spans="1:15" ht="15">
      <c r="A14" s="100">
        <v>11</v>
      </c>
      <c r="B14" s="247" t="str">
        <f>IF('LISTA MJM'!B13=0,"",'LISTA MJM'!B13)</f>
        <v/>
      </c>
      <c r="C14" s="247" t="str">
        <f>IF('LISTA MJM'!E13=0,"",'LISTA MJM'!E13)</f>
        <v/>
      </c>
      <c r="D14" s="239"/>
      <c r="E14" s="249"/>
      <c r="F14" s="250"/>
      <c r="G14" s="250"/>
      <c r="H14" s="250"/>
      <c r="I14" s="250"/>
      <c r="J14" s="250"/>
      <c r="K14" s="251"/>
      <c r="L14" s="252"/>
      <c r="M14" s="248" t="str">
        <f t="shared" si="0"/>
        <v/>
      </c>
      <c r="N14" s="235" t="str">
        <f t="shared" si="1"/>
        <v/>
      </c>
      <c r="O14" s="55">
        <v>0.63194444444444398</v>
      </c>
    </row>
    <row r="15" spans="1:15" ht="15">
      <c r="A15" s="100">
        <v>12</v>
      </c>
      <c r="B15" s="247" t="str">
        <f>IF('LISTA MJM'!B14=0,"",'LISTA MJM'!B14)</f>
        <v/>
      </c>
      <c r="C15" s="247" t="str">
        <f>IF('LISTA MJM'!E14=0,"",'LISTA MJM'!E14)</f>
        <v/>
      </c>
      <c r="D15" s="239"/>
      <c r="E15" s="249"/>
      <c r="F15" s="250"/>
      <c r="G15" s="250"/>
      <c r="H15" s="250"/>
      <c r="I15" s="250"/>
      <c r="J15" s="250"/>
      <c r="K15" s="251"/>
      <c r="L15" s="252"/>
      <c r="M15" s="248" t="str">
        <f t="shared" si="0"/>
        <v/>
      </c>
      <c r="N15" s="235" t="str">
        <f t="shared" si="1"/>
        <v/>
      </c>
      <c r="O15" s="55">
        <v>0.63194444444444398</v>
      </c>
    </row>
    <row r="16" spans="1:15" ht="15">
      <c r="A16" s="100">
        <v>13</v>
      </c>
      <c r="B16" s="247" t="str">
        <f>IF('LISTA MJM'!B15=0,"",'LISTA MJM'!B15)</f>
        <v/>
      </c>
      <c r="C16" s="247" t="str">
        <f>IF('LISTA MJM'!E15=0,"",'LISTA MJM'!E15)</f>
        <v/>
      </c>
      <c r="D16" s="239"/>
      <c r="E16" s="249"/>
      <c r="F16" s="250"/>
      <c r="G16" s="250"/>
      <c r="H16" s="250"/>
      <c r="I16" s="250"/>
      <c r="J16" s="250"/>
      <c r="K16" s="251"/>
      <c r="L16" s="252"/>
      <c r="M16" s="248" t="str">
        <f t="shared" si="0"/>
        <v/>
      </c>
      <c r="N16" s="235" t="str">
        <f t="shared" si="1"/>
        <v/>
      </c>
      <c r="O16" s="55">
        <v>0.64583333333333337</v>
      </c>
    </row>
    <row r="17" spans="1:15" ht="15">
      <c r="A17" s="100">
        <v>14</v>
      </c>
      <c r="B17" s="247" t="str">
        <f>IF('LISTA MJM'!B16=0,"",'LISTA MJM'!B16)</f>
        <v/>
      </c>
      <c r="C17" s="247" t="str">
        <f>IF('LISTA MJM'!E16=0,"",'LISTA MJM'!E16)</f>
        <v/>
      </c>
      <c r="D17" s="239"/>
      <c r="E17" s="249"/>
      <c r="F17" s="250"/>
      <c r="G17" s="250"/>
      <c r="H17" s="250"/>
      <c r="I17" s="250"/>
      <c r="J17" s="250"/>
      <c r="K17" s="251"/>
      <c r="L17" s="252"/>
      <c r="M17" s="248" t="str">
        <f t="shared" si="0"/>
        <v/>
      </c>
      <c r="N17" s="235" t="str">
        <f t="shared" si="1"/>
        <v/>
      </c>
      <c r="O17" s="55">
        <v>0.64583333333333337</v>
      </c>
    </row>
    <row r="18" spans="1:15" ht="15">
      <c r="A18" s="100">
        <v>15</v>
      </c>
      <c r="B18" s="247" t="str">
        <f>IF('LISTA MJM'!B17=0,"",'LISTA MJM'!B17)</f>
        <v/>
      </c>
      <c r="C18" s="247" t="str">
        <f>IF('LISTA MJM'!E17=0,"",'LISTA MJM'!E17)</f>
        <v/>
      </c>
      <c r="D18" s="239"/>
      <c r="E18" s="249"/>
      <c r="F18" s="250"/>
      <c r="G18" s="250"/>
      <c r="H18" s="250"/>
      <c r="I18" s="250"/>
      <c r="J18" s="250"/>
      <c r="K18" s="251"/>
      <c r="L18" s="252"/>
      <c r="M18" s="248" t="str">
        <f t="shared" si="0"/>
        <v/>
      </c>
      <c r="N18" s="235" t="str">
        <f t="shared" si="1"/>
        <v/>
      </c>
      <c r="O18" s="55">
        <v>0.64583333333333304</v>
      </c>
    </row>
    <row r="19" spans="1:15" ht="15">
      <c r="A19" s="100">
        <v>16</v>
      </c>
      <c r="B19" s="247" t="str">
        <f>IF('LISTA MJM'!B18=0,"",'LISTA MJM'!B18)</f>
        <v/>
      </c>
      <c r="C19" s="247" t="str">
        <f>IF('LISTA MJM'!E18=0,"",'LISTA MJM'!E18)</f>
        <v/>
      </c>
      <c r="D19" s="239"/>
      <c r="E19" s="249"/>
      <c r="F19" s="250"/>
      <c r="G19" s="250"/>
      <c r="H19" s="250"/>
      <c r="I19" s="250"/>
      <c r="J19" s="250"/>
      <c r="K19" s="251"/>
      <c r="L19" s="252"/>
      <c r="M19" s="248" t="str">
        <f t="shared" si="0"/>
        <v/>
      </c>
      <c r="N19" s="235" t="str">
        <f t="shared" si="1"/>
        <v/>
      </c>
      <c r="O19" s="55">
        <v>0.64583333333333304</v>
      </c>
    </row>
    <row r="20" spans="1:15" ht="15">
      <c r="A20" s="100">
        <v>17</v>
      </c>
      <c r="B20" s="247" t="str">
        <f>IF('LISTA MJM'!B19=0,"",'LISTA MJM'!B19)</f>
        <v/>
      </c>
      <c r="C20" s="247" t="str">
        <f>IF('LISTA MJM'!E19=0,"",'LISTA MJM'!E19)</f>
        <v/>
      </c>
      <c r="D20" s="239"/>
      <c r="E20" s="249"/>
      <c r="F20" s="250"/>
      <c r="G20" s="250"/>
      <c r="H20" s="250"/>
      <c r="I20" s="250"/>
      <c r="J20" s="250"/>
      <c r="K20" s="251"/>
      <c r="L20" s="252"/>
      <c r="M20" s="248" t="str">
        <f t="shared" si="0"/>
        <v/>
      </c>
      <c r="N20" s="235" t="str">
        <f t="shared" si="1"/>
        <v/>
      </c>
      <c r="O20" s="55">
        <v>0.65972222222222221</v>
      </c>
    </row>
    <row r="21" spans="1:15" ht="15">
      <c r="A21" s="100">
        <v>18</v>
      </c>
      <c r="B21" s="247" t="str">
        <f>IF('LISTA MJM'!B20=0,"",'LISTA MJM'!B20)</f>
        <v/>
      </c>
      <c r="C21" s="247" t="str">
        <f>IF('LISTA MJM'!E20=0,"",'LISTA MJM'!E20)</f>
        <v/>
      </c>
      <c r="D21" s="241"/>
      <c r="E21" s="253"/>
      <c r="F21" s="254"/>
      <c r="G21" s="254"/>
      <c r="H21" s="254"/>
      <c r="I21" s="254"/>
      <c r="J21" s="254"/>
      <c r="K21" s="255"/>
      <c r="L21" s="256"/>
      <c r="M21" s="248" t="str">
        <f t="shared" si="0"/>
        <v/>
      </c>
      <c r="N21" s="235" t="str">
        <f t="shared" si="1"/>
        <v/>
      </c>
      <c r="O21" s="55">
        <v>0.65972222222222221</v>
      </c>
    </row>
    <row r="22" spans="1:15" ht="15">
      <c r="A22" s="100">
        <v>19</v>
      </c>
      <c r="B22" s="247" t="str">
        <f>IF('LISTA MJM'!B21=0,"",'LISTA MJM'!B21)</f>
        <v/>
      </c>
      <c r="C22" s="247" t="str">
        <f>IF('LISTA MJM'!E21=0,"",'LISTA MJM'!E21)</f>
        <v/>
      </c>
      <c r="D22" s="257"/>
      <c r="E22" s="258"/>
      <c r="F22" s="257"/>
      <c r="G22" s="257"/>
      <c r="H22" s="257"/>
      <c r="I22" s="257"/>
      <c r="J22" s="257"/>
      <c r="K22" s="257"/>
      <c r="L22" s="257"/>
      <c r="M22" s="248" t="str">
        <f t="shared" si="0"/>
        <v/>
      </c>
      <c r="N22" s="235" t="str">
        <f t="shared" si="1"/>
        <v/>
      </c>
    </row>
    <row r="23" spans="1:15" ht="15">
      <c r="A23" s="100">
        <v>20</v>
      </c>
      <c r="B23" s="247" t="str">
        <f>IF('LISTA MJM'!B22=0,"",'LISTA MJM'!B22)</f>
        <v/>
      </c>
      <c r="C23" s="247" t="str">
        <f>IF('LISTA MJM'!E22=0,"",'LISTA MJM'!E22)</f>
        <v/>
      </c>
      <c r="D23" s="241"/>
      <c r="E23" s="253"/>
      <c r="F23" s="254"/>
      <c r="G23" s="254"/>
      <c r="H23" s="254"/>
      <c r="I23" s="254"/>
      <c r="J23" s="254"/>
      <c r="K23" s="255"/>
      <c r="L23" s="256"/>
      <c r="M23" s="248" t="str">
        <f t="shared" si="0"/>
        <v/>
      </c>
      <c r="N23" s="235" t="str">
        <f t="shared" si="1"/>
        <v/>
      </c>
    </row>
    <row r="24" spans="1:15" ht="15">
      <c r="A24" s="100">
        <v>21</v>
      </c>
      <c r="B24" s="247" t="str">
        <f>IF('LISTA MJM'!B23=0,"",'LISTA MJM'!B23)</f>
        <v/>
      </c>
      <c r="C24" s="247" t="str">
        <f>IF('LISTA MJM'!E23=0,"",'LISTA MJM'!E23)</f>
        <v/>
      </c>
      <c r="D24" s="257"/>
      <c r="E24" s="258"/>
      <c r="F24" s="257"/>
      <c r="G24" s="257"/>
      <c r="H24" s="257"/>
      <c r="I24" s="257"/>
      <c r="J24" s="257"/>
      <c r="K24" s="257"/>
      <c r="L24" s="257"/>
      <c r="M24" s="248" t="str">
        <f t="shared" si="0"/>
        <v/>
      </c>
      <c r="N24" s="235" t="str">
        <f t="shared" si="1"/>
        <v/>
      </c>
    </row>
    <row r="25" spans="1:15" ht="15">
      <c r="A25" s="100">
        <v>22</v>
      </c>
      <c r="B25" s="247" t="str">
        <f>IF('LISTA MJM'!B24=0,"",'LISTA MJM'!B24)</f>
        <v/>
      </c>
      <c r="C25" s="247" t="str">
        <f>IF('LISTA MJM'!E24=0,"",'LISTA MJM'!E24)</f>
        <v/>
      </c>
      <c r="D25" s="241"/>
      <c r="E25" s="253"/>
      <c r="F25" s="254"/>
      <c r="G25" s="254"/>
      <c r="H25" s="254"/>
      <c r="I25" s="254"/>
      <c r="J25" s="254"/>
      <c r="K25" s="255"/>
      <c r="L25" s="256"/>
      <c r="M25" s="248" t="str">
        <f t="shared" si="0"/>
        <v/>
      </c>
      <c r="N25" s="235" t="str">
        <f t="shared" si="1"/>
        <v/>
      </c>
    </row>
    <row r="26" spans="1:15" ht="15">
      <c r="A26" s="100">
        <v>23</v>
      </c>
      <c r="B26" s="247" t="str">
        <f>IF('LISTA MJM'!B25=0,"",'LISTA MJM'!B25)</f>
        <v/>
      </c>
      <c r="C26" s="247" t="str">
        <f>IF('LISTA MJM'!E25=0,"",'LISTA MJM'!E25)</f>
        <v/>
      </c>
      <c r="D26" s="257"/>
      <c r="E26" s="258"/>
      <c r="F26" s="257"/>
      <c r="G26" s="257"/>
      <c r="H26" s="257"/>
      <c r="I26" s="257"/>
      <c r="J26" s="257"/>
      <c r="K26" s="257"/>
      <c r="L26" s="257"/>
      <c r="M26" s="248" t="str">
        <f t="shared" si="0"/>
        <v/>
      </c>
      <c r="N26" s="235" t="str">
        <f t="shared" si="1"/>
        <v/>
      </c>
    </row>
    <row r="27" spans="1:15" ht="15">
      <c r="A27" s="100">
        <v>24</v>
      </c>
      <c r="B27" s="247" t="str">
        <f>IF('LISTA MJM'!B26=0,"",'LISTA MJM'!B26)</f>
        <v/>
      </c>
      <c r="C27" s="247" t="str">
        <f>IF('LISTA MJM'!E26=0,"",'LISTA MJM'!E26)</f>
        <v/>
      </c>
      <c r="D27" s="241"/>
      <c r="E27" s="253"/>
      <c r="F27" s="254"/>
      <c r="G27" s="254"/>
      <c r="H27" s="254"/>
      <c r="I27" s="254"/>
      <c r="J27" s="254"/>
      <c r="K27" s="255"/>
      <c r="L27" s="256"/>
      <c r="M27" s="248" t="str">
        <f t="shared" si="0"/>
        <v/>
      </c>
      <c r="N27" s="235" t="str">
        <f t="shared" si="1"/>
        <v/>
      </c>
    </row>
    <row r="28" spans="1:15" ht="15">
      <c r="A28" s="100">
        <v>25</v>
      </c>
      <c r="B28" s="247" t="str">
        <f>IF('LISTA MJM'!B27=0,"",'LISTA MJM'!B27)</f>
        <v/>
      </c>
      <c r="C28" s="247" t="str">
        <f>IF('LISTA MJM'!E27=0,"",'LISTA MJM'!E27)</f>
        <v/>
      </c>
      <c r="D28" s="257"/>
      <c r="E28" s="258"/>
      <c r="F28" s="257"/>
      <c r="G28" s="257"/>
      <c r="H28" s="257"/>
      <c r="I28" s="257"/>
      <c r="J28" s="257"/>
      <c r="K28" s="257"/>
      <c r="L28" s="257"/>
      <c r="M28" s="248" t="str">
        <f t="shared" si="0"/>
        <v/>
      </c>
      <c r="N28" s="235" t="str">
        <f t="shared" si="1"/>
        <v/>
      </c>
    </row>
    <row r="29" spans="1:15" ht="15">
      <c r="A29" s="100">
        <v>26</v>
      </c>
      <c r="B29" s="247" t="str">
        <f>IF('LISTA MJM'!B28=0,"",'LISTA MJM'!B28)</f>
        <v/>
      </c>
      <c r="C29" s="247" t="str">
        <f>IF('LISTA MJM'!E28=0,"",'LISTA MJM'!E28)</f>
        <v/>
      </c>
      <c r="D29" s="241"/>
      <c r="E29" s="253"/>
      <c r="F29" s="254"/>
      <c r="G29" s="254"/>
      <c r="H29" s="254"/>
      <c r="I29" s="254"/>
      <c r="J29" s="254"/>
      <c r="K29" s="255"/>
      <c r="L29" s="256"/>
      <c r="M29" s="248" t="str">
        <f t="shared" si="0"/>
        <v/>
      </c>
      <c r="N29" s="235" t="str">
        <f t="shared" si="1"/>
        <v/>
      </c>
    </row>
    <row r="30" spans="1:15" ht="15">
      <c r="A30" s="100">
        <v>27</v>
      </c>
      <c r="B30" s="247" t="str">
        <f>IF('LISTA MJM'!B29=0,"",'LISTA MJM'!B29)</f>
        <v/>
      </c>
      <c r="C30" s="247" t="str">
        <f>IF('LISTA MJM'!E29=0,"",'LISTA MJM'!E29)</f>
        <v/>
      </c>
      <c r="D30" s="257"/>
      <c r="E30" s="258"/>
      <c r="F30" s="257"/>
      <c r="G30" s="257"/>
      <c r="H30" s="257"/>
      <c r="I30" s="257"/>
      <c r="J30" s="257"/>
      <c r="K30" s="257"/>
      <c r="L30" s="257"/>
      <c r="M30" s="248" t="str">
        <f t="shared" si="0"/>
        <v/>
      </c>
      <c r="N30" s="235" t="str">
        <f t="shared" si="1"/>
        <v/>
      </c>
    </row>
    <row r="31" spans="1:15" ht="15">
      <c r="A31" s="100">
        <v>28</v>
      </c>
      <c r="B31" s="247" t="str">
        <f>IF('LISTA MJM'!B30=0,"",'LISTA MJM'!B30)</f>
        <v/>
      </c>
      <c r="C31" s="247" t="str">
        <f>IF('LISTA MJM'!E30=0,"",'LISTA MJM'!E30)</f>
        <v/>
      </c>
      <c r="D31" s="241"/>
      <c r="E31" s="253"/>
      <c r="F31" s="254"/>
      <c r="G31" s="254"/>
      <c r="H31" s="254"/>
      <c r="I31" s="254"/>
      <c r="J31" s="254"/>
      <c r="K31" s="255"/>
      <c r="L31" s="256"/>
      <c r="M31" s="248" t="str">
        <f t="shared" si="0"/>
        <v/>
      </c>
      <c r="N31" s="235" t="str">
        <f t="shared" si="1"/>
        <v/>
      </c>
    </row>
    <row r="32" spans="1:15" ht="15">
      <c r="A32" s="100">
        <v>29</v>
      </c>
      <c r="B32" s="247" t="str">
        <f>IF('LISTA MJM'!B31=0,"",'LISTA MJM'!B31)</f>
        <v/>
      </c>
      <c r="C32" s="247" t="str">
        <f>IF('LISTA MJM'!E31=0,"",'LISTA MJM'!E31)</f>
        <v/>
      </c>
      <c r="D32" s="257"/>
      <c r="E32" s="258"/>
      <c r="F32" s="257"/>
      <c r="G32" s="257"/>
      <c r="H32" s="257"/>
      <c r="I32" s="257"/>
      <c r="J32" s="257"/>
      <c r="K32" s="257"/>
      <c r="L32" s="257"/>
      <c r="M32" s="248" t="str">
        <f t="shared" si="0"/>
        <v/>
      </c>
      <c r="N32" s="235" t="str">
        <f t="shared" si="1"/>
        <v/>
      </c>
    </row>
    <row r="33" spans="1:14" ht="15">
      <c r="A33" s="100">
        <v>30</v>
      </c>
      <c r="B33" s="247" t="str">
        <f>IF('LISTA MJM'!B32=0,"",'LISTA MJM'!B32)</f>
        <v/>
      </c>
      <c r="C33" s="247" t="str">
        <f>IF('LISTA MJM'!E32=0,"",'LISTA MJM'!E32)</f>
        <v/>
      </c>
      <c r="D33" s="241"/>
      <c r="E33" s="253"/>
      <c r="F33" s="254"/>
      <c r="G33" s="254"/>
      <c r="H33" s="254"/>
      <c r="I33" s="254"/>
      <c r="J33" s="254"/>
      <c r="K33" s="255"/>
      <c r="L33" s="256"/>
      <c r="M33" s="248" t="str">
        <f t="shared" si="0"/>
        <v/>
      </c>
      <c r="N33" s="235" t="str">
        <f t="shared" si="1"/>
        <v/>
      </c>
    </row>
    <row r="34" spans="1:14" ht="15">
      <c r="A34" s="100">
        <v>31</v>
      </c>
      <c r="B34" s="247" t="str">
        <f>IF('LISTA MJM'!B33=0,"",'LISTA MJM'!B33)</f>
        <v/>
      </c>
      <c r="C34" s="247" t="str">
        <f>IF('LISTA MJM'!E33=0,"",'LISTA MJM'!E33)</f>
        <v/>
      </c>
      <c r="D34" s="257"/>
      <c r="E34" s="258"/>
      <c r="F34" s="257"/>
      <c r="G34" s="257"/>
      <c r="H34" s="257"/>
      <c r="I34" s="257"/>
      <c r="J34" s="257"/>
      <c r="K34" s="257"/>
      <c r="L34" s="257"/>
      <c r="M34" s="248" t="str">
        <f t="shared" si="0"/>
        <v/>
      </c>
      <c r="N34" s="235" t="str">
        <f t="shared" si="1"/>
        <v/>
      </c>
    </row>
    <row r="35" spans="1:14" ht="15">
      <c r="A35" s="100">
        <v>32</v>
      </c>
      <c r="B35" s="247" t="str">
        <f>IF('LISTA MJM'!B34=0,"",'LISTA MJM'!B34)</f>
        <v/>
      </c>
      <c r="C35" s="247" t="str">
        <f>IF('LISTA MJM'!E34=0,"",'LISTA MJM'!E34)</f>
        <v/>
      </c>
      <c r="D35" s="241"/>
      <c r="E35" s="253"/>
      <c r="F35" s="254"/>
      <c r="G35" s="254"/>
      <c r="H35" s="254"/>
      <c r="I35" s="254"/>
      <c r="J35" s="254"/>
      <c r="K35" s="255"/>
      <c r="L35" s="256"/>
      <c r="M35" s="248" t="str">
        <f t="shared" si="0"/>
        <v/>
      </c>
      <c r="N35" s="235" t="str">
        <f t="shared" si="1"/>
        <v/>
      </c>
    </row>
    <row r="36" spans="1:14" ht="15">
      <c r="A36" s="100">
        <v>33</v>
      </c>
      <c r="B36" s="247" t="str">
        <f>IF('LISTA MJM'!B35=0,"",'LISTA MJM'!B35)</f>
        <v/>
      </c>
      <c r="C36" s="247" t="str">
        <f>IF('LISTA MJM'!E35=0,"",'LISTA MJM'!E35)</f>
        <v/>
      </c>
      <c r="D36" s="257"/>
      <c r="E36" s="258"/>
      <c r="F36" s="257"/>
      <c r="G36" s="257"/>
      <c r="H36" s="257"/>
      <c r="I36" s="257"/>
      <c r="J36" s="257"/>
      <c r="K36" s="257"/>
      <c r="L36" s="257"/>
      <c r="M36" s="248" t="str">
        <f t="shared" si="0"/>
        <v/>
      </c>
      <c r="N36" s="235" t="str">
        <f t="shared" si="1"/>
        <v/>
      </c>
    </row>
    <row r="37" spans="1:14" ht="15">
      <c r="A37" s="100">
        <v>34</v>
      </c>
      <c r="B37" s="247" t="str">
        <f>IF('LISTA MJM'!B36=0,"",'LISTA MJM'!B36)</f>
        <v/>
      </c>
      <c r="C37" s="247" t="str">
        <f>IF('LISTA MJM'!E36=0,"",'LISTA MJM'!E36)</f>
        <v/>
      </c>
      <c r="D37" s="241"/>
      <c r="E37" s="253"/>
      <c r="F37" s="254"/>
      <c r="G37" s="254"/>
      <c r="H37" s="254"/>
      <c r="I37" s="254"/>
      <c r="J37" s="254"/>
      <c r="K37" s="255"/>
      <c r="L37" s="256"/>
      <c r="M37" s="248" t="str">
        <f t="shared" si="0"/>
        <v/>
      </c>
      <c r="N37" s="235" t="str">
        <f t="shared" si="1"/>
        <v/>
      </c>
    </row>
    <row r="38" spans="1:14" ht="15">
      <c r="A38" s="100">
        <v>35</v>
      </c>
      <c r="B38" s="247" t="str">
        <f>IF('LISTA MJM'!B37=0,"",'LISTA MJM'!B37)</f>
        <v/>
      </c>
      <c r="C38" s="247" t="str">
        <f>IF('LISTA MJM'!E37=0,"",'LISTA MJM'!E37)</f>
        <v/>
      </c>
      <c r="D38" s="257"/>
      <c r="E38" s="258"/>
      <c r="F38" s="257"/>
      <c r="G38" s="257"/>
      <c r="H38" s="257"/>
      <c r="I38" s="257"/>
      <c r="J38" s="257"/>
      <c r="K38" s="257"/>
      <c r="L38" s="257"/>
      <c r="M38" s="248" t="str">
        <f t="shared" si="0"/>
        <v/>
      </c>
      <c r="N38" s="235" t="str">
        <f t="shared" si="1"/>
        <v/>
      </c>
    </row>
    <row r="39" spans="1:14" ht="15">
      <c r="A39" s="100">
        <v>36</v>
      </c>
      <c r="B39" s="247" t="str">
        <f>IF('LISTA MJM'!B38=0,"",'LISTA MJM'!B38)</f>
        <v/>
      </c>
      <c r="C39" s="247" t="str">
        <f>IF('LISTA MJM'!E38=0,"",'LISTA MJM'!E38)</f>
        <v/>
      </c>
      <c r="D39" s="241"/>
      <c r="E39" s="253"/>
      <c r="F39" s="254"/>
      <c r="G39" s="254"/>
      <c r="H39" s="254"/>
      <c r="I39" s="254"/>
      <c r="J39" s="254"/>
      <c r="K39" s="255"/>
      <c r="L39" s="256"/>
      <c r="M39" s="248" t="str">
        <f t="shared" si="0"/>
        <v/>
      </c>
      <c r="N39" s="235" t="str">
        <f t="shared" si="1"/>
        <v/>
      </c>
    </row>
    <row r="40" spans="1:14" ht="15">
      <c r="A40" s="100">
        <v>37</v>
      </c>
      <c r="B40" s="247" t="str">
        <f>IF('LISTA MJM'!B39=0,"",'LISTA MJM'!B39)</f>
        <v/>
      </c>
      <c r="C40" s="247" t="str">
        <f>IF('LISTA MJM'!E39=0,"",'LISTA MJM'!E39)</f>
        <v/>
      </c>
      <c r="D40" s="257"/>
      <c r="E40" s="258"/>
      <c r="F40" s="257"/>
      <c r="G40" s="257"/>
      <c r="H40" s="257"/>
      <c r="I40" s="257"/>
      <c r="J40" s="257"/>
      <c r="K40" s="257"/>
      <c r="L40" s="257"/>
      <c r="M40" s="248" t="str">
        <f t="shared" si="0"/>
        <v/>
      </c>
      <c r="N40" s="235" t="str">
        <f t="shared" si="1"/>
        <v/>
      </c>
    </row>
    <row r="41" spans="1:14" ht="15">
      <c r="A41" s="100">
        <v>38</v>
      </c>
      <c r="B41" s="247" t="str">
        <f>IF('LISTA MJM'!B40=0,"",'LISTA MJM'!B40)</f>
        <v/>
      </c>
      <c r="C41" s="247" t="str">
        <f>IF('LISTA MJM'!E40=0,"",'LISTA MJM'!E40)</f>
        <v/>
      </c>
      <c r="D41" s="241"/>
      <c r="E41" s="253"/>
      <c r="F41" s="254"/>
      <c r="G41" s="254"/>
      <c r="H41" s="254"/>
      <c r="I41" s="254"/>
      <c r="J41" s="254"/>
      <c r="K41" s="255"/>
      <c r="L41" s="256"/>
      <c r="M41" s="248" t="str">
        <f t="shared" si="0"/>
        <v/>
      </c>
      <c r="N41" s="235" t="str">
        <f t="shared" si="1"/>
        <v/>
      </c>
    </row>
    <row r="42" spans="1:14" ht="15">
      <c r="A42" s="100">
        <v>39</v>
      </c>
      <c r="B42" s="247" t="str">
        <f>IF('LISTA MJM'!B41=0,"",'LISTA MJM'!B41)</f>
        <v/>
      </c>
      <c r="C42" s="247" t="str">
        <f>IF('LISTA MJM'!E41=0,"",'LISTA MJM'!E41)</f>
        <v/>
      </c>
      <c r="D42" s="257"/>
      <c r="E42" s="258"/>
      <c r="F42" s="257"/>
      <c r="G42" s="257"/>
      <c r="H42" s="257"/>
      <c r="I42" s="257"/>
      <c r="J42" s="257"/>
      <c r="K42" s="257"/>
      <c r="L42" s="257"/>
      <c r="M42" s="248" t="str">
        <f t="shared" si="0"/>
        <v/>
      </c>
      <c r="N42" s="235" t="str">
        <f t="shared" si="1"/>
        <v/>
      </c>
    </row>
    <row r="43" spans="1:14" ht="15">
      <c r="A43" s="206">
        <v>40</v>
      </c>
      <c r="B43" s="247" t="str">
        <f>IF('LISTA MJM'!B42=0,"",'LISTA MJM'!B42)</f>
        <v/>
      </c>
      <c r="C43" s="247" t="str">
        <f>IF('LISTA MJM'!E42=0,"",'LISTA MJM'!E42)</f>
        <v/>
      </c>
      <c r="D43" s="243"/>
      <c r="E43" s="258"/>
      <c r="F43" s="252"/>
      <c r="G43" s="252"/>
      <c r="H43" s="252"/>
      <c r="I43" s="252"/>
      <c r="J43" s="252"/>
      <c r="K43" s="252"/>
      <c r="L43" s="252"/>
      <c r="M43" s="248" t="str">
        <f t="shared" si="0"/>
        <v/>
      </c>
      <c r="N43" s="235" t="str">
        <f t="shared" si="1"/>
        <v/>
      </c>
    </row>
  </sheetData>
  <sheetProtection password="DA7B" sheet="1" objects="1" scenarios="1" formatCells="0"/>
  <mergeCells count="3">
    <mergeCell ref="A2:A3"/>
    <mergeCell ref="B2:B3"/>
    <mergeCell ref="C2:C3"/>
  </mergeCells>
  <phoneticPr fontId="3" type="noConversion"/>
  <pageMargins left="0.19685039370078741" right="0.19685039370078741" top="0.31496062992125984" bottom="0.31496062992125984" header="0.23622047244094491" footer="0.27559055118110237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3</vt:i4>
      </vt:variant>
    </vt:vector>
  </HeadingPairs>
  <TitlesOfParts>
    <vt:vector size="24" baseType="lpstr">
      <vt:lpstr>Instrukcja obsługi</vt:lpstr>
      <vt:lpstr>LISTA KJM</vt:lpstr>
      <vt:lpstr>LISTA MJM</vt:lpstr>
      <vt:lpstr>KJ 6x3min</vt:lpstr>
      <vt:lpstr>MJ 6x3min</vt:lpstr>
      <vt:lpstr>KJM 6000 m</vt:lpstr>
      <vt:lpstr>MJM 6000 m</vt:lpstr>
      <vt:lpstr>KJM doc 7 min</vt:lpstr>
      <vt:lpstr>MJM doc 7 min</vt:lpstr>
      <vt:lpstr>KJ siła max</vt:lpstr>
      <vt:lpstr>MJ siła max</vt:lpstr>
      <vt:lpstr>KJM 100 m</vt:lpstr>
      <vt:lpstr>MJM 100 m</vt:lpstr>
      <vt:lpstr>KJM 500 m</vt:lpstr>
      <vt:lpstr>MJM 500 m</vt:lpstr>
      <vt:lpstr>KJM bieg 3000m</vt:lpstr>
      <vt:lpstr>MJM bieg 3000m</vt:lpstr>
      <vt:lpstr>zbiorcza KJM</vt:lpstr>
      <vt:lpstr>zbiorcza MJM</vt:lpstr>
      <vt:lpstr>Tab. pkt. MJ</vt:lpstr>
      <vt:lpstr>Tab. pkt. KJ</vt:lpstr>
      <vt:lpstr>'Instrukcja obsługi'!Obszar_wydruku</vt:lpstr>
      <vt:lpstr>'zbiorcza KJM'!Obszar_wydruku</vt:lpstr>
      <vt:lpstr>'zbiorcza MJM'!Obszar_wydruku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cp:lastPrinted>2016-03-04T18:35:47Z</cp:lastPrinted>
  <dcterms:created xsi:type="dcterms:W3CDTF">2014-03-11T12:22:04Z</dcterms:created>
  <dcterms:modified xsi:type="dcterms:W3CDTF">2016-03-11T11:30:06Z</dcterms:modified>
</cp:coreProperties>
</file>